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aaorg-my.sharepoint.com/personal/ashley_rose_meaa_org/Documents/"/>
    </mc:Choice>
  </mc:AlternateContent>
  <xr:revisionPtr revIDLastSave="0" documentId="8_{B7582FFD-D0D4-4593-9AD1-622F469ABF90}" xr6:coauthVersionLast="47" xr6:coauthVersionMax="47" xr10:uidLastSave="{00000000-0000-0000-0000-000000000000}"/>
  <bookViews>
    <workbookView xWindow="-110" yWindow="-110" windowWidth="22780" windowHeight="14540" xr2:uid="{72344D8B-3B3F-A042-B25A-4B2ECCE8BFBE}"/>
  </bookViews>
  <sheets>
    <sheet name="MEAA Bundle options" sheetId="6" r:id="rId1"/>
    <sheet name="Agency Rounded option 2" sheetId="5" r:id="rId2"/>
    <sheet name="Industry CPI 31.99%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5" l="1"/>
  <c r="G20" i="5" s="1"/>
  <c r="D46" i="6"/>
  <c r="I46" i="6" s="1"/>
  <c r="C46" i="6"/>
  <c r="H46" i="6" s="1"/>
  <c r="B46" i="6"/>
  <c r="G46" i="6" s="1"/>
  <c r="D45" i="6"/>
  <c r="I45" i="6" s="1"/>
  <c r="C45" i="6"/>
  <c r="H45" i="6" s="1"/>
  <c r="B45" i="6"/>
  <c r="G45" i="6" s="1"/>
  <c r="I44" i="6"/>
  <c r="H44" i="6"/>
  <c r="G44" i="6"/>
  <c r="D44" i="6"/>
  <c r="C44" i="6"/>
  <c r="B44" i="6"/>
  <c r="G43" i="6"/>
  <c r="D43" i="6"/>
  <c r="I43" i="6" s="1"/>
  <c r="C43" i="6"/>
  <c r="H43" i="6" s="1"/>
  <c r="B43" i="6"/>
  <c r="D42" i="6"/>
  <c r="C42" i="6"/>
  <c r="B42" i="6"/>
  <c r="H39" i="6"/>
  <c r="G39" i="6"/>
  <c r="D39" i="6"/>
  <c r="I39" i="6" s="1"/>
  <c r="C39" i="6"/>
  <c r="B39" i="6"/>
  <c r="D38" i="6"/>
  <c r="I38" i="6" s="1"/>
  <c r="C38" i="6"/>
  <c r="H38" i="6" s="1"/>
  <c r="B38" i="6"/>
  <c r="G38" i="6" s="1"/>
  <c r="I37" i="6"/>
  <c r="D37" i="6"/>
  <c r="C37" i="6"/>
  <c r="H37" i="6" s="1"/>
  <c r="B37" i="6"/>
  <c r="G37" i="6" s="1"/>
  <c r="I36" i="6"/>
  <c r="H36" i="6"/>
  <c r="G36" i="6"/>
  <c r="D36" i="6"/>
  <c r="C36" i="6"/>
  <c r="B36" i="6"/>
  <c r="D35" i="6"/>
  <c r="C35" i="6"/>
  <c r="B35" i="6"/>
  <c r="I30" i="6"/>
  <c r="H30" i="6"/>
  <c r="D30" i="6"/>
  <c r="C30" i="6"/>
  <c r="B30" i="6"/>
  <c r="G30" i="6" s="1"/>
  <c r="I29" i="6"/>
  <c r="H29" i="6"/>
  <c r="G29" i="6"/>
  <c r="D29" i="6"/>
  <c r="C29" i="6"/>
  <c r="B29" i="6"/>
  <c r="G28" i="6"/>
  <c r="D28" i="6"/>
  <c r="I28" i="6" s="1"/>
  <c r="C28" i="6"/>
  <c r="H28" i="6" s="1"/>
  <c r="B28" i="6"/>
  <c r="D27" i="6"/>
  <c r="I27" i="6" s="1"/>
  <c r="C27" i="6"/>
  <c r="H27" i="6" s="1"/>
  <c r="B27" i="6"/>
  <c r="G27" i="6" s="1"/>
  <c r="D26" i="6"/>
  <c r="C26" i="6"/>
  <c r="B26" i="6"/>
  <c r="D23" i="6"/>
  <c r="I23" i="6" s="1"/>
  <c r="C23" i="6"/>
  <c r="H23" i="6" s="1"/>
  <c r="B23" i="6"/>
  <c r="G23" i="6" s="1"/>
  <c r="I22" i="6"/>
  <c r="D22" i="6"/>
  <c r="C22" i="6"/>
  <c r="H22" i="6" s="1"/>
  <c r="B22" i="6"/>
  <c r="G22" i="6" s="1"/>
  <c r="I21" i="6"/>
  <c r="H21" i="6"/>
  <c r="G21" i="6"/>
  <c r="D21" i="6"/>
  <c r="C21" i="6"/>
  <c r="B21" i="6"/>
  <c r="H20" i="6"/>
  <c r="G20" i="6"/>
  <c r="D20" i="6"/>
  <c r="I20" i="6" s="1"/>
  <c r="C20" i="6"/>
  <c r="B20" i="6"/>
  <c r="D19" i="6"/>
  <c r="C19" i="6"/>
  <c r="B19" i="6"/>
  <c r="D10" i="6"/>
  <c r="C10" i="6"/>
  <c r="B10" i="6"/>
  <c r="C43" i="5"/>
  <c r="H43" i="5" s="1"/>
  <c r="C36" i="5"/>
  <c r="H36" i="5" s="1"/>
  <c r="C29" i="5"/>
  <c r="H29" i="5" s="1"/>
  <c r="D31" i="5"/>
  <c r="I31" i="5" s="1"/>
  <c r="D24" i="5"/>
  <c r="I24" i="5" s="1"/>
  <c r="D21" i="5"/>
  <c r="I21" i="5" s="1"/>
  <c r="D20" i="5"/>
  <c r="I20" i="5" s="1"/>
  <c r="C20" i="5"/>
  <c r="H20" i="5" s="1"/>
  <c r="B21" i="5"/>
  <c r="G21" i="5" s="1"/>
  <c r="B36" i="5"/>
  <c r="G36" i="5" s="1"/>
  <c r="B44" i="5"/>
  <c r="G44" i="5" s="1"/>
  <c r="C44" i="5"/>
  <c r="H44" i="5" s="1"/>
  <c r="D44" i="5"/>
  <c r="I44" i="5" s="1"/>
  <c r="B45" i="5"/>
  <c r="G45" i="5" s="1"/>
  <c r="C45" i="5"/>
  <c r="H45" i="5" s="1"/>
  <c r="D45" i="5"/>
  <c r="I45" i="5" s="1"/>
  <c r="B46" i="5"/>
  <c r="G46" i="5" s="1"/>
  <c r="C46" i="5"/>
  <c r="H46" i="5" s="1"/>
  <c r="D46" i="5"/>
  <c r="I46" i="5" s="1"/>
  <c r="B47" i="5"/>
  <c r="G47" i="5" s="1"/>
  <c r="C47" i="5"/>
  <c r="H47" i="5" s="1"/>
  <c r="D47" i="5"/>
  <c r="I47" i="5" s="1"/>
  <c r="D43" i="5"/>
  <c r="I43" i="5" s="1"/>
  <c r="B43" i="5"/>
  <c r="G43" i="5" s="1"/>
  <c r="B37" i="5"/>
  <c r="G37" i="5" s="1"/>
  <c r="C37" i="5"/>
  <c r="H37" i="5" s="1"/>
  <c r="D37" i="5"/>
  <c r="I37" i="5" s="1"/>
  <c r="B38" i="5"/>
  <c r="G38" i="5" s="1"/>
  <c r="C38" i="5"/>
  <c r="H38" i="5" s="1"/>
  <c r="D38" i="5"/>
  <c r="I38" i="5" s="1"/>
  <c r="B39" i="5"/>
  <c r="G39" i="5" s="1"/>
  <c r="C39" i="5"/>
  <c r="H39" i="5" s="1"/>
  <c r="D39" i="5"/>
  <c r="I39" i="5" s="1"/>
  <c r="B40" i="5"/>
  <c r="G40" i="5" s="1"/>
  <c r="C40" i="5"/>
  <c r="H40" i="5" s="1"/>
  <c r="D40" i="5"/>
  <c r="I40" i="5" s="1"/>
  <c r="D36" i="5"/>
  <c r="I36" i="5" s="1"/>
  <c r="B28" i="5"/>
  <c r="G28" i="5" s="1"/>
  <c r="C28" i="5"/>
  <c r="H28" i="5" s="1"/>
  <c r="D28" i="5"/>
  <c r="I28" i="5" s="1"/>
  <c r="B29" i="5"/>
  <c r="G29" i="5" s="1"/>
  <c r="D29" i="5"/>
  <c r="I29" i="5" s="1"/>
  <c r="B30" i="5"/>
  <c r="G30" i="5" s="1"/>
  <c r="C30" i="5"/>
  <c r="H30" i="5" s="1"/>
  <c r="D30" i="5"/>
  <c r="I30" i="5" s="1"/>
  <c r="B31" i="5"/>
  <c r="G31" i="5" s="1"/>
  <c r="C31" i="5"/>
  <c r="H31" i="5" s="1"/>
  <c r="C27" i="5"/>
  <c r="H27" i="5" s="1"/>
  <c r="D27" i="5"/>
  <c r="I27" i="5" s="1"/>
  <c r="B27" i="5"/>
  <c r="G27" i="5" s="1"/>
  <c r="C21" i="5"/>
  <c r="H21" i="5" s="1"/>
  <c r="B22" i="5"/>
  <c r="G22" i="5" s="1"/>
  <c r="C22" i="5"/>
  <c r="H22" i="5" s="1"/>
  <c r="D22" i="5"/>
  <c r="I22" i="5" s="1"/>
  <c r="B23" i="5"/>
  <c r="G23" i="5" s="1"/>
  <c r="C23" i="5"/>
  <c r="H23" i="5" s="1"/>
  <c r="D23" i="5"/>
  <c r="I23" i="5" s="1"/>
  <c r="B24" i="5"/>
  <c r="G24" i="5" s="1"/>
  <c r="C24" i="5"/>
  <c r="H24" i="5" s="1"/>
  <c r="D10" i="5"/>
  <c r="C10" i="5"/>
  <c r="B10" i="5"/>
  <c r="Q5" i="3"/>
  <c r="Q23" i="3" l="1"/>
  <c r="R23" i="3"/>
  <c r="S23" i="3"/>
  <c r="Q24" i="3"/>
  <c r="R24" i="3"/>
  <c r="S24" i="3"/>
  <c r="Q25" i="3"/>
  <c r="R25" i="3"/>
  <c r="S25" i="3"/>
  <c r="R22" i="3"/>
  <c r="S22" i="3"/>
  <c r="Q22" i="3"/>
  <c r="N25" i="3"/>
  <c r="M25" i="3"/>
  <c r="L25" i="3"/>
  <c r="N24" i="3"/>
  <c r="M24" i="3"/>
  <c r="L24" i="3"/>
  <c r="N23" i="3"/>
  <c r="M23" i="3"/>
  <c r="L23" i="3"/>
  <c r="N22" i="3"/>
  <c r="M22" i="3"/>
  <c r="L22" i="3"/>
  <c r="Q14" i="3"/>
  <c r="L14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R7" i="3"/>
  <c r="S14" i="3"/>
  <c r="N17" i="3"/>
  <c r="M17" i="3"/>
  <c r="L17" i="3"/>
  <c r="N8" i="3"/>
  <c r="S8" i="3" s="1"/>
  <c r="M8" i="3"/>
  <c r="R8" i="3" s="1"/>
  <c r="L8" i="3"/>
  <c r="Q8" i="3" s="1"/>
  <c r="N16" i="3"/>
  <c r="M16" i="3"/>
  <c r="L16" i="3"/>
  <c r="N7" i="3"/>
  <c r="S7" i="3" s="1"/>
  <c r="M7" i="3"/>
  <c r="L7" i="3"/>
  <c r="Q7" i="3" s="1"/>
  <c r="N15" i="3"/>
  <c r="M15" i="3"/>
  <c r="L15" i="3"/>
  <c r="N6" i="3"/>
  <c r="S6" i="3" s="1"/>
  <c r="M6" i="3"/>
  <c r="R6" i="3" s="1"/>
  <c r="L6" i="3"/>
  <c r="Q6" i="3" s="1"/>
  <c r="N14" i="3"/>
  <c r="M14" i="3"/>
  <c r="N5" i="3"/>
  <c r="S5" i="3" s="1"/>
  <c r="M5" i="3"/>
  <c r="R5" i="3" s="1"/>
  <c r="L5" i="3"/>
  <c r="S17" i="3" l="1"/>
  <c r="R14" i="3"/>
  <c r="S15" i="3"/>
  <c r="R17" i="3"/>
  <c r="R15" i="3"/>
  <c r="Q17" i="3"/>
  <c r="Q16" i="3"/>
  <c r="R16" i="3"/>
  <c r="Q15" i="3"/>
  <c r="S16" i="3"/>
</calcChain>
</file>

<file path=xl/sharedStrings.xml><?xml version="1.0" encoding="utf-8"?>
<sst xmlns="http://schemas.openxmlformats.org/spreadsheetml/2006/main" count="364" uniqueCount="38">
  <si>
    <t>1x2min</t>
  </si>
  <si>
    <t>1x90</t>
  </si>
  <si>
    <t>1x45/1x60</t>
  </si>
  <si>
    <t>1x15/1x30</t>
  </si>
  <si>
    <t>1x6/1x10sec</t>
  </si>
  <si>
    <t>3mth</t>
  </si>
  <si>
    <t>4-6mth</t>
  </si>
  <si>
    <t>12mth</t>
  </si>
  <si>
    <t>Length of Ad</t>
  </si>
  <si>
    <t>*1x6/1x10sec</t>
  </si>
  <si>
    <t>3mth national</t>
  </si>
  <si>
    <t>4-6 mth national</t>
  </si>
  <si>
    <t>12mth national</t>
  </si>
  <si>
    <t>1x2 min </t>
  </si>
  <si>
    <t>1x90 sec </t>
  </si>
  <si>
    <t>1x45 / 1x60 sec </t>
  </si>
  <si>
    <t>1x15 / 1x30 sec </t>
  </si>
  <si>
    <t>NA</t>
  </si>
  <si>
    <t>MEAA July 1st 2025 VISUAL TVC BUNDLE RATES</t>
  </si>
  <si>
    <t>2015 + 31.99 CPI</t>
  </si>
  <si>
    <t>MEAA July 1st 2025 VISUAL TVC RATES: TV, BVOD/SVOD, PIP, CINEMA</t>
  </si>
  <si>
    <r>
      <t xml:space="preserve">2 PLATFORM BUNDLE </t>
    </r>
    <r>
      <rPr>
        <i/>
        <sz val="12"/>
        <color rgb="FFA02B93"/>
        <rFont val="Calibri"/>
        <family val="2"/>
        <scheme val="minor"/>
      </rPr>
      <t xml:space="preserve">*1st @ 100% 2nd @ 50% </t>
    </r>
    <r>
      <rPr>
        <b/>
        <i/>
        <sz val="12"/>
        <color rgb="FFFF0000"/>
        <rFont val="Calibri (Body)"/>
      </rPr>
      <t xml:space="preserve">= Single Fee x 150% </t>
    </r>
  </si>
  <si>
    <r>
      <rPr>
        <b/>
        <sz val="12"/>
        <color rgb="FFFE6F01"/>
        <rFont val="Calibri (Body)"/>
      </rPr>
      <t xml:space="preserve">3+ PLATFORM BUNDLE </t>
    </r>
    <r>
      <rPr>
        <i/>
        <sz val="12"/>
        <color rgb="FFFE6F01"/>
        <rFont val="Calibri (Body)"/>
      </rPr>
      <t xml:space="preserve">*1st x 100% 2nd x 50% 3rd x 5% </t>
    </r>
    <r>
      <rPr>
        <b/>
        <i/>
        <sz val="12"/>
        <color rgb="FFFF0000"/>
        <rFont val="Calibri"/>
        <family val="2"/>
        <scheme val="minor"/>
      </rPr>
      <t xml:space="preserve">= Single Fee x 155% </t>
    </r>
  </si>
  <si>
    <t>2015 Bundle Price</t>
  </si>
  <si>
    <t>2015 Single Platform Price</t>
  </si>
  <si>
    <r>
      <rPr>
        <b/>
        <sz val="12"/>
        <color rgb="FFFE6F01"/>
        <rFont val="Calibri (Body)"/>
      </rPr>
      <t xml:space="preserve">3+ PLATFORM BUNDLE </t>
    </r>
    <r>
      <rPr>
        <i/>
        <sz val="12"/>
        <color rgb="FFFE6F01"/>
        <rFont val="Calibri (Body)"/>
      </rPr>
      <t xml:space="preserve">*1st x 100% 2nd x 40% 3rd x 5% </t>
    </r>
    <r>
      <rPr>
        <b/>
        <i/>
        <sz val="12"/>
        <color rgb="FFFF0000"/>
        <rFont val="Calibri"/>
        <family val="2"/>
        <scheme val="minor"/>
      </rPr>
      <t xml:space="preserve">= Single Fee x 145% </t>
    </r>
  </si>
  <si>
    <r>
      <t xml:space="preserve">2 PLATFORM BUNDLE </t>
    </r>
    <r>
      <rPr>
        <i/>
        <sz val="12"/>
        <color rgb="FFA02B93"/>
        <rFont val="Calibri"/>
        <family val="2"/>
        <scheme val="minor"/>
      </rPr>
      <t xml:space="preserve">*1st @ 100% 2nd @ 40% </t>
    </r>
    <r>
      <rPr>
        <b/>
        <i/>
        <sz val="12"/>
        <color rgb="FFFF0000"/>
        <rFont val="Calibri (Body)"/>
      </rPr>
      <t xml:space="preserve">= Single Fee x 140% </t>
    </r>
  </si>
  <si>
    <r>
      <rPr>
        <b/>
        <u/>
        <sz val="12"/>
        <color rgb="FFFF0000"/>
        <rFont val="Calibri (Body)"/>
      </rPr>
      <t xml:space="preserve">OPTION B </t>
    </r>
    <r>
      <rPr>
        <b/>
        <u/>
        <sz val="12"/>
        <color theme="1"/>
        <rFont val="Calibri"/>
        <family val="2"/>
        <scheme val="minor"/>
      </rPr>
      <t>MEAA July 1st 2025 VISUAL TVC BUNDLE RATES</t>
    </r>
  </si>
  <si>
    <r>
      <rPr>
        <b/>
        <u/>
        <sz val="12"/>
        <color rgb="FFFF0000"/>
        <rFont val="Calibri (Body)"/>
      </rPr>
      <t xml:space="preserve">OPTION A </t>
    </r>
    <r>
      <rPr>
        <b/>
        <u/>
        <sz val="12"/>
        <color theme="1"/>
        <rFont val="Calibri"/>
        <family val="2"/>
        <scheme val="minor"/>
      </rPr>
      <t>MEAA July 1st 2025 VISUAL TVC BUNDLE RATES</t>
    </r>
  </si>
  <si>
    <r>
      <t xml:space="preserve">2 PLATFORM BUNDLE </t>
    </r>
    <r>
      <rPr>
        <i/>
        <sz val="12"/>
        <color rgb="FFA02B93"/>
        <rFont val="Calibri"/>
        <family val="2"/>
        <scheme val="minor"/>
      </rPr>
      <t xml:space="preserve">*1st @ 100% 2nd @ 42.5% </t>
    </r>
    <r>
      <rPr>
        <b/>
        <i/>
        <sz val="12"/>
        <color rgb="FFFF0000"/>
        <rFont val="Calibri (Body)"/>
      </rPr>
      <t xml:space="preserve">= Single Fee x 142.5% </t>
    </r>
  </si>
  <si>
    <r>
      <rPr>
        <b/>
        <sz val="12"/>
        <color rgb="FFFE6F01"/>
        <rFont val="Calibri (Body)"/>
      </rPr>
      <t xml:space="preserve">3+ PLATFORM BUNDLE </t>
    </r>
    <r>
      <rPr>
        <i/>
        <sz val="12"/>
        <color rgb="FFFE6F01"/>
        <rFont val="Calibri (Body)"/>
      </rPr>
      <t xml:space="preserve">*1st x 100% 2nd x 42.5% 3rd x 5% </t>
    </r>
    <r>
      <rPr>
        <b/>
        <i/>
        <sz val="12"/>
        <color rgb="FFFF0000"/>
        <rFont val="Calibri"/>
        <family val="2"/>
        <scheme val="minor"/>
      </rPr>
      <t xml:space="preserve">= Single Fee x 147.5% </t>
    </r>
  </si>
  <si>
    <t>1x15 / 1x30</t>
  </si>
  <si>
    <t>1x45 / 1x60</t>
  </si>
  <si>
    <t>1x2 min</t>
  </si>
  <si>
    <r>
      <t xml:space="preserve">FOR REFERENCE ONLY </t>
    </r>
    <r>
      <rPr>
        <b/>
        <i/>
        <sz val="12"/>
        <color rgb="FFFF0000"/>
        <rFont val="Calibri (Body)"/>
      </rPr>
      <t>MEAA 2023 BUNDLE</t>
    </r>
    <r>
      <rPr>
        <b/>
        <i/>
        <sz val="12"/>
        <color theme="0" tint="-0.499984740745262"/>
        <rFont val="Calibri"/>
        <family val="2"/>
        <scheme val="minor"/>
      </rPr>
      <t xml:space="preserve"> RATES: TV or CINEMA plus DIGITAL </t>
    </r>
  </si>
  <si>
    <t>Percentage Increase from CURRENT MEAA 2023 Bundle Rates (Grey Table)</t>
  </si>
  <si>
    <r>
      <t xml:space="preserve">FOR REFERENCE ONLY </t>
    </r>
    <r>
      <rPr>
        <b/>
        <i/>
        <sz val="12"/>
        <color rgb="FFFF0000"/>
        <rFont val="Calibri (Body)"/>
      </rPr>
      <t>MEAA 2023</t>
    </r>
    <r>
      <rPr>
        <b/>
        <i/>
        <sz val="12"/>
        <color theme="6" tint="-0.249977111117893"/>
        <rFont val="Calibri (Body)"/>
      </rPr>
      <t xml:space="preserve"> </t>
    </r>
    <r>
      <rPr>
        <b/>
        <i/>
        <sz val="12"/>
        <color rgb="FFFF0000"/>
        <rFont val="Calibri (Body)"/>
      </rPr>
      <t>Single Platform</t>
    </r>
    <r>
      <rPr>
        <b/>
        <i/>
        <sz val="12"/>
        <color theme="6" tint="-0.249977111117893"/>
        <rFont val="Calibri (Body)"/>
      </rPr>
      <t xml:space="preserve"> TV,CINEMA or DIGITAL RATES</t>
    </r>
  </si>
  <si>
    <t>AGENCY ROUNDING AMOUNTS (Rounded up to nearest $5)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</si>
</sst>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"/>
  </numFmts>
  <fonts count="3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2"/>
      <color rgb="FF22222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E9713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A02B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rgb="FFFF40FF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color rgb="FFFF0000"/>
      <name val="Calibri (Body)"/>
    </font>
    <font>
      <i/>
      <sz val="12"/>
      <color theme="0" tint="-0.34998626667073579"/>
      <name val="Calibri"/>
      <family val="2"/>
      <scheme val="minor"/>
    </font>
    <font>
      <i/>
      <sz val="12"/>
      <color rgb="FFA02B93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color rgb="FF00B050"/>
      <name val="Calibri"/>
      <family val="2"/>
      <scheme val="minor"/>
    </font>
    <font>
      <b/>
      <u/>
      <sz val="12"/>
      <color rgb="FFFF0000"/>
      <name val="Calibri (Body)"/>
    </font>
    <font>
      <b/>
      <u/>
      <sz val="12"/>
      <color rgb="FFFF00EB"/>
      <name val="Calibri"/>
      <family val="2"/>
      <scheme val="minor"/>
    </font>
    <font>
      <i/>
      <sz val="12"/>
      <color rgb="FFFE6F01"/>
      <name val="Calibri (Body)"/>
    </font>
    <font>
      <b/>
      <sz val="12"/>
      <color rgb="FFFE6F01"/>
      <name val="Calibri (Body)"/>
    </font>
    <font>
      <i/>
      <sz val="12"/>
      <color theme="0" tint="-0.49998474074526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6" tint="-0.249977111117893"/>
      <name val="Calibri (Body)"/>
    </font>
    <font>
      <b/>
      <i/>
      <sz val="12"/>
      <color theme="0" tint="-0.499984740745262"/>
      <name val="Calibri"/>
      <family val="2"/>
      <scheme val="minor"/>
    </font>
    <font>
      <b/>
      <i/>
      <sz val="12"/>
      <color theme="6" tint="-0.249977111117893"/>
      <name val="Calibri (Body)"/>
    </font>
    <font>
      <b/>
      <i/>
      <sz val="12"/>
      <color theme="0" tint="-0.499984740745262"/>
      <name val="Calibri (Body)"/>
    </font>
    <font>
      <b/>
      <sz val="16"/>
      <color theme="1"/>
      <name val="Calibri"/>
      <family val="2"/>
      <scheme val="minor"/>
    </font>
    <font>
      <b/>
      <sz val="16"/>
      <color rgb="FF222222"/>
      <name val="Calibri"/>
      <family val="2"/>
      <scheme val="minor"/>
    </font>
    <font>
      <b/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4D1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4CAFA"/>
        <bgColor indexed="64"/>
      </patternFill>
    </fill>
    <fill>
      <patternFill patternType="solid">
        <fgColor rgb="FFC4CAFA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D4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165" fontId="3" fillId="0" borderId="0" xfId="0" applyNumberFormat="1" applyFont="1"/>
    <xf numFmtId="165" fontId="4" fillId="0" borderId="0" xfId="0" applyNumberFormat="1" applyFont="1"/>
    <xf numFmtId="165" fontId="8" fillId="0" borderId="0" xfId="0" applyNumberFormat="1" applyFont="1"/>
    <xf numFmtId="165" fontId="10" fillId="0" borderId="0" xfId="1" applyNumberFormat="1" applyFont="1"/>
    <xf numFmtId="165" fontId="11" fillId="0" borderId="0" xfId="0" applyNumberFormat="1" applyFont="1"/>
    <xf numFmtId="165" fontId="0" fillId="0" borderId="0" xfId="0" applyNumberFormat="1"/>
    <xf numFmtId="166" fontId="5" fillId="0" borderId="0" xfId="0" applyNumberFormat="1" applyFont="1"/>
    <xf numFmtId="166" fontId="0" fillId="0" borderId="0" xfId="0" applyNumberFormat="1"/>
    <xf numFmtId="2" fontId="0" fillId="0" borderId="0" xfId="0" applyNumberFormat="1"/>
    <xf numFmtId="2" fontId="10" fillId="0" borderId="0" xfId="1" applyNumberFormat="1" applyFont="1"/>
    <xf numFmtId="2" fontId="0" fillId="0" borderId="0" xfId="1" applyNumberFormat="1" applyFont="1"/>
    <xf numFmtId="165" fontId="4" fillId="2" borderId="0" xfId="0" applyNumberFormat="1" applyFont="1" applyFill="1"/>
    <xf numFmtId="165" fontId="4" fillId="2" borderId="0" xfId="0" applyNumberFormat="1" applyFont="1" applyFill="1" applyAlignment="1">
      <alignment horizontal="right"/>
    </xf>
    <xf numFmtId="165" fontId="8" fillId="2" borderId="0" xfId="0" applyNumberFormat="1" applyFont="1" applyFill="1"/>
    <xf numFmtId="165" fontId="3" fillId="2" borderId="0" xfId="0" applyNumberFormat="1" applyFont="1" applyFill="1"/>
    <xf numFmtId="166" fontId="5" fillId="2" borderId="0" xfId="0" applyNumberFormat="1" applyFont="1" applyFill="1"/>
    <xf numFmtId="166" fontId="0" fillId="2" borderId="0" xfId="0" applyNumberFormat="1" applyFill="1"/>
    <xf numFmtId="166" fontId="8" fillId="2" borderId="0" xfId="0" applyNumberFormat="1" applyFont="1" applyFill="1"/>
    <xf numFmtId="166" fontId="8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right"/>
    </xf>
    <xf numFmtId="166" fontId="10" fillId="0" borderId="0" xfId="1" applyNumberFormat="1" applyFont="1"/>
    <xf numFmtId="165" fontId="4" fillId="4" borderId="0" xfId="0" applyNumberFormat="1" applyFont="1" applyFill="1"/>
    <xf numFmtId="166" fontId="4" fillId="4" borderId="0" xfId="0" applyNumberFormat="1" applyFont="1" applyFill="1" applyAlignment="1">
      <alignment horizontal="right"/>
    </xf>
    <xf numFmtId="165" fontId="8" fillId="4" borderId="0" xfId="0" applyNumberFormat="1" applyFont="1" applyFill="1"/>
    <xf numFmtId="165" fontId="3" fillId="4" borderId="0" xfId="0" applyNumberFormat="1" applyFont="1" applyFill="1"/>
    <xf numFmtId="166" fontId="8" fillId="4" borderId="0" xfId="0" applyNumberFormat="1" applyFont="1" applyFill="1"/>
    <xf numFmtId="165" fontId="4" fillId="5" borderId="0" xfId="0" applyNumberFormat="1" applyFont="1" applyFill="1"/>
    <xf numFmtId="166" fontId="4" fillId="5" borderId="0" xfId="0" applyNumberFormat="1" applyFont="1" applyFill="1" applyAlignment="1">
      <alignment horizontal="right"/>
    </xf>
    <xf numFmtId="165" fontId="8" fillId="5" borderId="0" xfId="0" applyNumberFormat="1" applyFont="1" applyFill="1"/>
    <xf numFmtId="165" fontId="3" fillId="5" borderId="0" xfId="0" applyNumberFormat="1" applyFont="1" applyFill="1"/>
    <xf numFmtId="166" fontId="8" fillId="5" borderId="0" xfId="0" applyNumberFormat="1" applyFont="1" applyFill="1"/>
    <xf numFmtId="165" fontId="5" fillId="5" borderId="0" xfId="0" applyNumberFormat="1" applyFont="1" applyFill="1" applyAlignment="1">
      <alignment horizontal="right"/>
    </xf>
    <xf numFmtId="165" fontId="4" fillId="6" borderId="0" xfId="0" applyNumberFormat="1" applyFont="1" applyFill="1"/>
    <xf numFmtId="166" fontId="4" fillId="6" borderId="0" xfId="0" applyNumberFormat="1" applyFont="1" applyFill="1" applyAlignment="1">
      <alignment horizontal="right"/>
    </xf>
    <xf numFmtId="165" fontId="8" fillId="6" borderId="0" xfId="0" applyNumberFormat="1" applyFont="1" applyFill="1"/>
    <xf numFmtId="165" fontId="5" fillId="6" borderId="0" xfId="0" applyNumberFormat="1" applyFont="1" applyFill="1" applyAlignment="1">
      <alignment horizontal="right"/>
    </xf>
    <xf numFmtId="165" fontId="3" fillId="6" borderId="0" xfId="0" applyNumberFormat="1" applyFont="1" applyFill="1"/>
    <xf numFmtId="166" fontId="18" fillId="6" borderId="0" xfId="0" applyNumberFormat="1" applyFont="1" applyFill="1"/>
    <xf numFmtId="0" fontId="2" fillId="0" borderId="0" xfId="0" applyFont="1" applyAlignment="1">
      <alignment horizontal="left"/>
    </xf>
    <xf numFmtId="165" fontId="2" fillId="0" borderId="0" xfId="0" applyNumberFormat="1" applyFont="1"/>
    <xf numFmtId="165" fontId="20" fillId="0" borderId="0" xfId="0" applyNumberFormat="1" applyFont="1"/>
    <xf numFmtId="165" fontId="5" fillId="0" borderId="0" xfId="0" applyNumberFormat="1" applyFont="1"/>
    <xf numFmtId="165" fontId="6" fillId="0" borderId="0" xfId="0" applyNumberFormat="1" applyFont="1" applyAlignment="1">
      <alignment horizontal="center"/>
    </xf>
    <xf numFmtId="165" fontId="9" fillId="0" borderId="0" xfId="0" applyNumberFormat="1" applyFont="1"/>
    <xf numFmtId="165" fontId="15" fillId="0" borderId="0" xfId="0" applyNumberFormat="1" applyFont="1" applyAlignment="1">
      <alignment horizontal="left" vertical="center"/>
    </xf>
    <xf numFmtId="166" fontId="7" fillId="0" borderId="0" xfId="0" applyNumberFormat="1" applyFont="1"/>
    <xf numFmtId="166" fontId="6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right"/>
    </xf>
    <xf numFmtId="166" fontId="18" fillId="0" borderId="0" xfId="0" applyNumberFormat="1" applyFont="1"/>
    <xf numFmtId="165" fontId="13" fillId="0" borderId="0" xfId="0" applyNumberFormat="1" applyFont="1"/>
    <xf numFmtId="165" fontId="4" fillId="0" borderId="0" xfId="0" applyNumberFormat="1" applyFont="1" applyAlignment="1">
      <alignment horizontal="right"/>
    </xf>
    <xf numFmtId="165" fontId="14" fillId="0" borderId="0" xfId="0" applyNumberFormat="1" applyFont="1"/>
    <xf numFmtId="165" fontId="4" fillId="7" borderId="0" xfId="0" applyNumberFormat="1" applyFont="1" applyFill="1"/>
    <xf numFmtId="166" fontId="4" fillId="7" borderId="0" xfId="0" applyNumberFormat="1" applyFont="1" applyFill="1" applyAlignment="1">
      <alignment horizontal="right"/>
    </xf>
    <xf numFmtId="165" fontId="14" fillId="7" borderId="0" xfId="0" applyNumberFormat="1" applyFont="1" applyFill="1"/>
    <xf numFmtId="165" fontId="0" fillId="7" borderId="0" xfId="0" applyNumberFormat="1" applyFill="1"/>
    <xf numFmtId="165" fontId="8" fillId="7" borderId="0" xfId="0" applyNumberFormat="1" applyFont="1" applyFill="1"/>
    <xf numFmtId="166" fontId="8" fillId="7" borderId="0" xfId="0" applyNumberFormat="1" applyFont="1" applyFill="1"/>
    <xf numFmtId="165" fontId="3" fillId="7" borderId="0" xfId="0" applyNumberFormat="1" applyFont="1" applyFill="1"/>
    <xf numFmtId="166" fontId="8" fillId="7" borderId="0" xfId="0" applyNumberFormat="1" applyFont="1" applyFill="1" applyAlignment="1">
      <alignment horizontal="right"/>
    </xf>
    <xf numFmtId="166" fontId="23" fillId="7" borderId="0" xfId="0" applyNumberFormat="1" applyFont="1" applyFill="1" applyAlignment="1">
      <alignment horizontal="right"/>
    </xf>
    <xf numFmtId="165" fontId="24" fillId="0" borderId="0" xfId="0" applyNumberFormat="1" applyFont="1"/>
    <xf numFmtId="10" fontId="0" fillId="7" borderId="0" xfId="2" applyNumberFormat="1" applyFont="1" applyFill="1"/>
    <xf numFmtId="165" fontId="17" fillId="0" borderId="0" xfId="0" applyNumberFormat="1" applyFont="1"/>
    <xf numFmtId="165" fontId="4" fillId="8" borderId="0" xfId="0" applyNumberFormat="1" applyFont="1" applyFill="1"/>
    <xf numFmtId="166" fontId="4" fillId="8" borderId="0" xfId="0" applyNumberFormat="1" applyFont="1" applyFill="1" applyAlignment="1">
      <alignment horizontal="right"/>
    </xf>
    <xf numFmtId="165" fontId="4" fillId="9" borderId="0" xfId="0" applyNumberFormat="1" applyFont="1" applyFill="1"/>
    <xf numFmtId="166" fontId="4" fillId="9" borderId="0" xfId="0" applyNumberFormat="1" applyFont="1" applyFill="1" applyAlignment="1">
      <alignment horizontal="right"/>
    </xf>
    <xf numFmtId="165" fontId="8" fillId="9" borderId="0" xfId="0" applyNumberFormat="1" applyFont="1" applyFill="1"/>
    <xf numFmtId="166" fontId="8" fillId="9" borderId="0" xfId="0" applyNumberFormat="1" applyFont="1" applyFill="1"/>
    <xf numFmtId="165" fontId="3" fillId="9" borderId="0" xfId="0" applyNumberFormat="1" applyFont="1" applyFill="1"/>
    <xf numFmtId="166" fontId="8" fillId="9" borderId="0" xfId="0" applyNumberFormat="1" applyFont="1" applyFill="1" applyAlignment="1">
      <alignment horizontal="right"/>
    </xf>
    <xf numFmtId="165" fontId="14" fillId="9" borderId="0" xfId="0" applyNumberFormat="1" applyFont="1" applyFill="1"/>
    <xf numFmtId="166" fontId="23" fillId="9" borderId="0" xfId="0" applyNumberFormat="1" applyFont="1" applyFill="1" applyAlignment="1">
      <alignment horizontal="right"/>
    </xf>
    <xf numFmtId="165" fontId="0" fillId="9" borderId="0" xfId="0" applyNumberFormat="1" applyFill="1"/>
    <xf numFmtId="10" fontId="0" fillId="9" borderId="0" xfId="2" applyNumberFormat="1" applyFont="1" applyFill="1"/>
    <xf numFmtId="166" fontId="10" fillId="0" borderId="0" xfId="0" applyNumberFormat="1" applyFont="1" applyAlignment="1">
      <alignment horizontal="right"/>
    </xf>
    <xf numFmtId="166" fontId="10" fillId="0" borderId="0" xfId="0" applyNumberFormat="1" applyFont="1"/>
    <xf numFmtId="165" fontId="14" fillId="0" borderId="0" xfId="0" applyNumberFormat="1" applyFont="1" applyAlignment="1">
      <alignment horizontal="right"/>
    </xf>
    <xf numFmtId="165" fontId="14" fillId="3" borderId="0" xfId="0" applyNumberFormat="1" applyFont="1" applyFill="1"/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165" fontId="0" fillId="3" borderId="0" xfId="0" applyNumberFormat="1" applyFill="1"/>
    <xf numFmtId="165" fontId="14" fillId="3" borderId="0" xfId="0" applyNumberFormat="1" applyFont="1" applyFill="1" applyAlignment="1">
      <alignment horizontal="right"/>
    </xf>
    <xf numFmtId="165" fontId="3" fillId="3" borderId="0" xfId="0" applyNumberFormat="1" applyFont="1" applyFill="1"/>
    <xf numFmtId="165" fontId="16" fillId="0" borderId="0" xfId="0" applyNumberFormat="1" applyFont="1"/>
    <xf numFmtId="166" fontId="8" fillId="0" borderId="0" xfId="0" applyNumberFormat="1" applyFont="1"/>
    <xf numFmtId="166" fontId="8" fillId="0" borderId="0" xfId="0" applyNumberFormat="1" applyFont="1" applyAlignment="1">
      <alignment horizontal="right"/>
    </xf>
    <xf numFmtId="165" fontId="27" fillId="0" borderId="0" xfId="0" applyNumberFormat="1" applyFont="1"/>
    <xf numFmtId="165" fontId="26" fillId="0" borderId="0" xfId="0" applyNumberFormat="1" applyFont="1"/>
    <xf numFmtId="165" fontId="28" fillId="0" borderId="0" xfId="0" applyNumberFormat="1" applyFont="1"/>
    <xf numFmtId="165" fontId="25" fillId="0" borderId="0" xfId="0" applyNumberFormat="1" applyFont="1"/>
    <xf numFmtId="165" fontId="29" fillId="0" borderId="0" xfId="0" applyNumberFormat="1" applyFont="1"/>
    <xf numFmtId="165" fontId="30" fillId="0" borderId="0" xfId="0" applyNumberFormat="1" applyFont="1"/>
    <xf numFmtId="166" fontId="31" fillId="0" borderId="0" xfId="0" applyNumberFormat="1" applyFont="1"/>
    <xf numFmtId="2" fontId="29" fillId="0" borderId="0" xfId="0" applyNumberFormat="1" applyFont="1"/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colors>
    <mruColors>
      <color rgb="FFEADCD2"/>
      <color rgb="FFF1DACC"/>
      <color rgb="FFF4D1F2"/>
      <color rgb="FFDAD4FF"/>
      <color rgb="FFDCCCFF"/>
      <color rgb="FFE4E3EF"/>
      <color rgb="FFC4CAFA"/>
      <color rgb="FFFE6F01"/>
      <color rgb="FFA900FE"/>
      <color rgb="FFA2CF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51A50-24B0-824D-B02D-CEA42258E35D}">
  <dimension ref="A1:AG47"/>
  <sheetViews>
    <sheetView tabSelected="1" topLeftCell="A28" zoomScale="123" zoomScaleNormal="123" workbookViewId="0">
      <selection activeCell="C43" sqref="C43"/>
    </sheetView>
  </sheetViews>
  <sheetFormatPr defaultColWidth="16.83203125" defaultRowHeight="16" customHeight="1"/>
  <cols>
    <col min="1" max="4" width="16.83203125" style="6"/>
    <col min="5" max="5" width="6" style="6" customWidth="1"/>
    <col min="6" max="6" width="16.83203125" style="6"/>
    <col min="7" max="9" width="16.83203125" style="8"/>
    <col min="10" max="11" width="6" style="9" customWidth="1"/>
    <col min="12" max="16384" width="16.83203125" style="6"/>
  </cols>
  <sheetData>
    <row r="1" spans="1:33" ht="16" customHeight="1">
      <c r="A1" s="91" t="s">
        <v>36</v>
      </c>
      <c r="E1" s="9"/>
      <c r="F1" s="93"/>
      <c r="G1" s="44"/>
      <c r="H1" s="45"/>
      <c r="I1" s="44"/>
      <c r="L1" s="94"/>
    </row>
    <row r="2" spans="1:33" ht="16" customHeight="1">
      <c r="A2" s="67" t="s">
        <v>8</v>
      </c>
      <c r="B2" s="68" t="s">
        <v>12</v>
      </c>
      <c r="C2" s="68" t="s">
        <v>11</v>
      </c>
      <c r="D2" s="68" t="s">
        <v>10</v>
      </c>
      <c r="E2" s="9"/>
      <c r="F2" s="2"/>
      <c r="G2" s="53"/>
      <c r="H2" s="53"/>
      <c r="I2" s="53"/>
      <c r="L2" s="2"/>
      <c r="M2" s="53"/>
      <c r="N2" s="53"/>
      <c r="O2" s="53"/>
    </row>
    <row r="3" spans="1:33" ht="16" customHeight="1">
      <c r="A3" s="82" t="s">
        <v>9</v>
      </c>
      <c r="B3" s="83">
        <v>865</v>
      </c>
      <c r="C3" s="84">
        <v>700</v>
      </c>
      <c r="D3" s="84">
        <v>530</v>
      </c>
      <c r="E3" s="9"/>
      <c r="F3" s="3"/>
      <c r="G3" s="90"/>
      <c r="H3" s="89"/>
      <c r="I3" s="89"/>
      <c r="L3" s="54"/>
      <c r="M3" s="79"/>
      <c r="N3" s="80"/>
      <c r="O3" s="80"/>
    </row>
    <row r="4" spans="1:33" ht="16" customHeight="1">
      <c r="A4" s="85" t="s">
        <v>16</v>
      </c>
      <c r="B4" s="85">
        <v>980.5</v>
      </c>
      <c r="C4" s="85">
        <v>784.4</v>
      </c>
      <c r="D4" s="85">
        <v>588.29999999999995</v>
      </c>
      <c r="E4" s="9"/>
      <c r="F4" s="1"/>
      <c r="G4" s="7"/>
      <c r="H4" s="7"/>
      <c r="I4" s="7"/>
    </row>
    <row r="5" spans="1:33" ht="16" customHeight="1">
      <c r="A5" s="85" t="s">
        <v>15</v>
      </c>
      <c r="B5" s="85">
        <v>1044.0999999999999</v>
      </c>
      <c r="C5" s="85">
        <v>826.8</v>
      </c>
      <c r="D5" s="85">
        <v>614.79999999999995</v>
      </c>
      <c r="E5" s="9"/>
      <c r="F5" s="1"/>
      <c r="G5" s="7"/>
      <c r="H5" s="7"/>
      <c r="I5" s="7"/>
    </row>
    <row r="6" spans="1:33" ht="16" customHeight="1">
      <c r="A6" s="85" t="s">
        <v>14</v>
      </c>
      <c r="B6" s="85">
        <v>1113</v>
      </c>
      <c r="C6" s="85">
        <v>885.1</v>
      </c>
      <c r="D6" s="85">
        <v>657.2</v>
      </c>
      <c r="E6" s="9"/>
      <c r="F6" s="1"/>
      <c r="G6" s="7"/>
      <c r="H6" s="7"/>
      <c r="I6" s="7"/>
    </row>
    <row r="7" spans="1:33" ht="16" customHeight="1">
      <c r="A7" s="85" t="s">
        <v>13</v>
      </c>
      <c r="B7" s="85">
        <v>1171.3</v>
      </c>
      <c r="C7" s="85">
        <v>932.8</v>
      </c>
      <c r="D7" s="85">
        <v>694.3</v>
      </c>
      <c r="E7" s="5"/>
      <c r="F7" s="1"/>
      <c r="G7" s="7"/>
      <c r="H7" s="7"/>
      <c r="I7" s="7"/>
    </row>
    <row r="8" spans="1:33" ht="16" customHeight="1">
      <c r="A8" s="92" t="s">
        <v>34</v>
      </c>
      <c r="E8" s="9"/>
      <c r="F8" s="64"/>
      <c r="L8" s="88"/>
      <c r="P8" s="52"/>
    </row>
    <row r="9" spans="1:33" ht="16" customHeight="1">
      <c r="A9" s="67" t="s">
        <v>8</v>
      </c>
      <c r="B9" s="68" t="s">
        <v>12</v>
      </c>
      <c r="C9" s="68" t="s">
        <v>11</v>
      </c>
      <c r="D9" s="68" t="s">
        <v>10</v>
      </c>
      <c r="E9" s="9"/>
      <c r="F9" s="46"/>
      <c r="L9" s="2"/>
      <c r="M9" s="53"/>
      <c r="N9" s="53"/>
      <c r="O9" s="53"/>
    </row>
    <row r="10" spans="1:33" ht="16" customHeight="1">
      <c r="A10" s="82" t="s">
        <v>9</v>
      </c>
      <c r="B10" s="86">
        <f>B3*135%</f>
        <v>1167.75</v>
      </c>
      <c r="C10" s="86">
        <f>C3*135%</f>
        <v>945.00000000000011</v>
      </c>
      <c r="D10" s="86">
        <f>D3*135%</f>
        <v>715.5</v>
      </c>
      <c r="E10" s="9"/>
      <c r="F10" s="2"/>
      <c r="G10" s="22"/>
      <c r="H10" s="22"/>
      <c r="I10" s="22"/>
      <c r="L10" s="54"/>
      <c r="M10" s="81"/>
      <c r="N10" s="81"/>
      <c r="O10" s="81"/>
    </row>
    <row r="11" spans="1:33" ht="16" customHeight="1">
      <c r="A11" s="87" t="s">
        <v>31</v>
      </c>
      <c r="B11" s="87">
        <v>1319.7</v>
      </c>
      <c r="C11" s="87">
        <v>1054.7</v>
      </c>
      <c r="D11" s="87">
        <v>795</v>
      </c>
      <c r="E11" s="9"/>
      <c r="F11" s="3"/>
      <c r="G11" s="89"/>
      <c r="H11" s="89"/>
      <c r="I11" s="89"/>
      <c r="L11" s="1"/>
      <c r="M11" s="1"/>
      <c r="N11" s="1"/>
      <c r="O11" s="1"/>
    </row>
    <row r="12" spans="1:33" ht="16" customHeight="1">
      <c r="A12" s="87" t="s">
        <v>32</v>
      </c>
      <c r="B12" s="87">
        <v>1409.8</v>
      </c>
      <c r="C12" s="87">
        <v>1118.3</v>
      </c>
      <c r="D12" s="87">
        <v>826.8</v>
      </c>
      <c r="E12" s="9"/>
      <c r="F12" s="1"/>
      <c r="G12" s="89"/>
      <c r="H12" s="89"/>
      <c r="I12" s="89"/>
      <c r="L12" s="1"/>
      <c r="M12" s="1"/>
      <c r="N12" s="1"/>
      <c r="O12" s="1"/>
    </row>
    <row r="13" spans="1:33" ht="16" customHeight="1">
      <c r="A13" s="87" t="s">
        <v>1</v>
      </c>
      <c r="B13" s="87">
        <v>1499.9</v>
      </c>
      <c r="C13" s="87">
        <v>1192.5</v>
      </c>
      <c r="D13" s="87">
        <v>885.1</v>
      </c>
      <c r="E13" s="9"/>
      <c r="F13" s="1"/>
      <c r="G13" s="89"/>
      <c r="H13" s="89"/>
      <c r="I13" s="89"/>
      <c r="L13" s="1"/>
      <c r="M13" s="1"/>
      <c r="N13" s="1"/>
      <c r="O13" s="1"/>
    </row>
    <row r="14" spans="1:33" ht="16" customHeight="1">
      <c r="A14" s="87" t="s">
        <v>33</v>
      </c>
      <c r="B14" s="87">
        <v>1584.7</v>
      </c>
      <c r="C14" s="87">
        <v>1261.4000000000001</v>
      </c>
      <c r="D14" s="87">
        <v>938.1</v>
      </c>
      <c r="E14" s="9"/>
      <c r="F14" s="1"/>
      <c r="G14" s="89"/>
      <c r="H14" s="89"/>
      <c r="I14" s="89"/>
      <c r="L14" s="1"/>
      <c r="M14" s="1"/>
      <c r="N14" s="1"/>
      <c r="O14" s="1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33" ht="16" customHeight="1">
      <c r="F15" s="1"/>
      <c r="G15" s="89"/>
      <c r="H15" s="89"/>
      <c r="I15" s="89"/>
      <c r="K15" s="6"/>
    </row>
    <row r="16" spans="1:33" s="9" customFormat="1" ht="16" customHeight="1">
      <c r="A16" s="64" t="s">
        <v>28</v>
      </c>
      <c r="B16" s="8"/>
      <c r="C16" s="8"/>
      <c r="D16" s="8"/>
      <c r="E16" s="6"/>
      <c r="F16" s="6"/>
      <c r="G16" s="8"/>
      <c r="H16" s="8"/>
      <c r="I16" s="8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 s="9" customFormat="1" ht="16" customHeight="1">
      <c r="A17" s="46" t="s">
        <v>26</v>
      </c>
      <c r="B17" s="8"/>
      <c r="C17" s="8"/>
      <c r="D17" s="8"/>
      <c r="E17" s="6"/>
      <c r="F17" s="66" t="s">
        <v>35</v>
      </c>
      <c r="G17" s="8"/>
      <c r="H17" s="8"/>
      <c r="I17" s="8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s="9" customFormat="1" ht="16" customHeight="1">
      <c r="A18" s="55" t="s">
        <v>8</v>
      </c>
      <c r="B18" s="56" t="s">
        <v>7</v>
      </c>
      <c r="C18" s="56" t="s">
        <v>6</v>
      </c>
      <c r="D18" s="56" t="s">
        <v>5</v>
      </c>
      <c r="E18" s="6"/>
      <c r="F18" s="55" t="s">
        <v>8</v>
      </c>
      <c r="G18" s="56" t="s">
        <v>12</v>
      </c>
      <c r="H18" s="56" t="s">
        <v>11</v>
      </c>
      <c r="I18" s="56" t="s">
        <v>10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s="9" customFormat="1" ht="16" customHeight="1">
      <c r="A19" s="59" t="s">
        <v>4</v>
      </c>
      <c r="B19" s="60">
        <f>B3*140%</f>
        <v>1211</v>
      </c>
      <c r="C19" s="60">
        <f>C3*140%</f>
        <v>979.99999999999989</v>
      </c>
      <c r="D19" s="60">
        <f>D3*140%</f>
        <v>742</v>
      </c>
      <c r="E19" s="6"/>
      <c r="F19" s="57" t="s">
        <v>9</v>
      </c>
      <c r="G19" s="63" t="s">
        <v>17</v>
      </c>
      <c r="H19" s="63" t="s">
        <v>17</v>
      </c>
      <c r="I19" s="63" t="s">
        <v>17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s="9" customFormat="1" ht="16" customHeight="1">
      <c r="A20" s="61" t="s">
        <v>3</v>
      </c>
      <c r="B20" s="60">
        <f>B4*140%</f>
        <v>1372.6999999999998</v>
      </c>
      <c r="C20" s="60">
        <f t="shared" ref="C20" si="0">C4*140%</f>
        <v>1098.1599999999999</v>
      </c>
      <c r="D20" s="60">
        <f>D4*140%</f>
        <v>823.61999999999989</v>
      </c>
      <c r="E20" s="6"/>
      <c r="F20" s="58" t="s">
        <v>16</v>
      </c>
      <c r="G20" s="65">
        <f t="shared" ref="G20:I23" si="1">(B20-B11)/B11*100%</f>
        <v>4.0160642570280951E-2</v>
      </c>
      <c r="H20" s="65">
        <f t="shared" si="1"/>
        <v>4.1206030150753588E-2</v>
      </c>
      <c r="I20" s="65">
        <f t="shared" si="1"/>
        <v>3.5999999999999865E-2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s="9" customFormat="1" ht="16" customHeight="1">
      <c r="A21" s="61" t="s">
        <v>2</v>
      </c>
      <c r="B21" s="60">
        <f t="shared" ref="B21:D23" si="2">B5*140%</f>
        <v>1461.7399999999998</v>
      </c>
      <c r="C21" s="60">
        <f t="shared" si="2"/>
        <v>1157.5199999999998</v>
      </c>
      <c r="D21" s="60">
        <f t="shared" si="2"/>
        <v>860.71999999999991</v>
      </c>
      <c r="E21" s="6"/>
      <c r="F21" s="58" t="s">
        <v>15</v>
      </c>
      <c r="G21" s="65">
        <f t="shared" si="1"/>
        <v>3.6842105263157773E-2</v>
      </c>
      <c r="H21" s="65">
        <f t="shared" si="1"/>
        <v>3.5071090047393186E-2</v>
      </c>
      <c r="I21" s="65">
        <f t="shared" si="1"/>
        <v>4.1025641025640977E-2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s="9" customFormat="1" ht="16" customHeight="1">
      <c r="A22" s="61" t="s">
        <v>1</v>
      </c>
      <c r="B22" s="60">
        <f t="shared" si="2"/>
        <v>1558.1999999999998</v>
      </c>
      <c r="C22" s="60">
        <f t="shared" si="2"/>
        <v>1239.1399999999999</v>
      </c>
      <c r="D22" s="60">
        <f t="shared" si="2"/>
        <v>920.08</v>
      </c>
      <c r="E22" s="6"/>
      <c r="F22" s="58" t="s">
        <v>14</v>
      </c>
      <c r="G22" s="65">
        <f t="shared" si="1"/>
        <v>3.8869257950529854E-2</v>
      </c>
      <c r="H22" s="65">
        <f t="shared" si="1"/>
        <v>3.9111111111111006E-2</v>
      </c>
      <c r="I22" s="65">
        <f t="shared" si="1"/>
        <v>3.9520958083832353E-2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s="9" customFormat="1" ht="16" customHeight="1">
      <c r="A23" s="61" t="s">
        <v>0</v>
      </c>
      <c r="B23" s="60">
        <f t="shared" si="2"/>
        <v>1639.82</v>
      </c>
      <c r="C23" s="60">
        <f t="shared" si="2"/>
        <v>1305.9199999999998</v>
      </c>
      <c r="D23" s="60">
        <f>D7*140%</f>
        <v>972.01999999999987</v>
      </c>
      <c r="E23" s="6"/>
      <c r="F23" s="58" t="s">
        <v>13</v>
      </c>
      <c r="G23" s="65">
        <f t="shared" si="1"/>
        <v>3.4782608695652105E-2</v>
      </c>
      <c r="H23" s="65">
        <f t="shared" si="1"/>
        <v>3.5294117647058629E-2</v>
      </c>
      <c r="I23" s="65">
        <f t="shared" si="1"/>
        <v>3.6158192090395315E-2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s="9" customFormat="1" ht="16" customHeight="1">
      <c r="A24" s="47" t="s">
        <v>25</v>
      </c>
      <c r="B24" s="48"/>
      <c r="C24" s="49"/>
      <c r="D24" s="7"/>
      <c r="E24" s="6"/>
      <c r="F24" s="66" t="s">
        <v>35</v>
      </c>
      <c r="G24" s="8"/>
      <c r="H24" s="8"/>
      <c r="I24" s="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s="9" customFormat="1" ht="16" customHeight="1">
      <c r="A25" s="55" t="s">
        <v>8</v>
      </c>
      <c r="B25" s="56" t="s">
        <v>7</v>
      </c>
      <c r="C25" s="56" t="s">
        <v>6</v>
      </c>
      <c r="D25" s="56" t="s">
        <v>5</v>
      </c>
      <c r="E25" s="6"/>
      <c r="F25" s="55" t="s">
        <v>8</v>
      </c>
      <c r="G25" s="56" t="s">
        <v>12</v>
      </c>
      <c r="H25" s="56" t="s">
        <v>11</v>
      </c>
      <c r="I25" s="56" t="s">
        <v>10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s="9" customFormat="1" ht="16" customHeight="1">
      <c r="A26" s="59" t="s">
        <v>4</v>
      </c>
      <c r="B26" s="62">
        <f>B3*145%</f>
        <v>1254.25</v>
      </c>
      <c r="C26" s="62">
        <f t="shared" ref="C26:D26" si="3">C3*145%</f>
        <v>1015</v>
      </c>
      <c r="D26" s="62">
        <f t="shared" si="3"/>
        <v>768.5</v>
      </c>
      <c r="E26" s="6"/>
      <c r="F26" s="57" t="s">
        <v>9</v>
      </c>
      <c r="G26" s="63" t="s">
        <v>17</v>
      </c>
      <c r="H26" s="63" t="s">
        <v>17</v>
      </c>
      <c r="I26" s="63" t="s">
        <v>17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s="9" customFormat="1" ht="16" customHeight="1">
      <c r="A27" s="61" t="s">
        <v>3</v>
      </c>
      <c r="B27" s="62">
        <f t="shared" ref="B27:D30" si="4">B4*145%</f>
        <v>1421.7249999999999</v>
      </c>
      <c r="C27" s="62">
        <f t="shared" si="4"/>
        <v>1137.3799999999999</v>
      </c>
      <c r="D27" s="62">
        <f t="shared" si="4"/>
        <v>853.03499999999985</v>
      </c>
      <c r="E27" s="6"/>
      <c r="F27" s="58" t="s">
        <v>16</v>
      </c>
      <c r="G27" s="65">
        <f t="shared" ref="G27:I30" si="5">(B27-B11)/B11*100%</f>
        <v>7.7309236947791057E-2</v>
      </c>
      <c r="H27" s="65">
        <f t="shared" si="5"/>
        <v>7.8391959798994812E-2</v>
      </c>
      <c r="I27" s="65">
        <f t="shared" si="5"/>
        <v>7.2999999999999815E-2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s="9" customFormat="1" ht="16" customHeight="1">
      <c r="A28" s="61" t="s">
        <v>2</v>
      </c>
      <c r="B28" s="62">
        <f t="shared" si="4"/>
        <v>1513.9449999999997</v>
      </c>
      <c r="C28" s="62">
        <f>C5*145%</f>
        <v>1198.8599999999999</v>
      </c>
      <c r="D28" s="62">
        <f t="shared" si="4"/>
        <v>891.45999999999992</v>
      </c>
      <c r="E28" s="6"/>
      <c r="F28" s="58" t="s">
        <v>15</v>
      </c>
      <c r="G28" s="65">
        <f t="shared" si="5"/>
        <v>7.3872180451127645E-2</v>
      </c>
      <c r="H28" s="65">
        <f t="shared" si="5"/>
        <v>7.2037914691943081E-2</v>
      </c>
      <c r="I28" s="65">
        <f t="shared" si="5"/>
        <v>7.8205128205128177E-2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spans="1:33" s="9" customFormat="1" ht="16" customHeight="1">
      <c r="A29" s="61" t="s">
        <v>1</v>
      </c>
      <c r="B29" s="62">
        <f t="shared" si="4"/>
        <v>1613.85</v>
      </c>
      <c r="C29" s="62">
        <f t="shared" si="4"/>
        <v>1283.395</v>
      </c>
      <c r="D29" s="62">
        <f t="shared" si="4"/>
        <v>952.94</v>
      </c>
      <c r="E29" s="6"/>
      <c r="F29" s="58" t="s">
        <v>14</v>
      </c>
      <c r="G29" s="65">
        <f t="shared" si="5"/>
        <v>7.5971731448763125E-2</v>
      </c>
      <c r="H29" s="65">
        <f t="shared" si="5"/>
        <v>7.6222222222222205E-2</v>
      </c>
      <c r="I29" s="65">
        <f t="shared" si="5"/>
        <v>7.6646706586826388E-2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1:33" s="9" customFormat="1" ht="16" customHeight="1">
      <c r="A30" s="61" t="s">
        <v>0</v>
      </c>
      <c r="B30" s="62">
        <f t="shared" si="4"/>
        <v>1698.385</v>
      </c>
      <c r="C30" s="62">
        <f t="shared" si="4"/>
        <v>1352.56</v>
      </c>
      <c r="D30" s="62">
        <f>D7*145%</f>
        <v>1006.7349999999999</v>
      </c>
      <c r="E30" s="6"/>
      <c r="F30" s="58" t="s">
        <v>13</v>
      </c>
      <c r="G30" s="65">
        <f t="shared" si="5"/>
        <v>7.1739130434782569E-2</v>
      </c>
      <c r="H30" s="65">
        <f t="shared" si="5"/>
        <v>7.2268907563025092E-2</v>
      </c>
      <c r="I30" s="65">
        <f t="shared" si="5"/>
        <v>7.3163841807909469E-2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2" spans="1:33" s="9" customFormat="1" ht="16" customHeight="1">
      <c r="A32" s="64" t="s">
        <v>27</v>
      </c>
      <c r="B32" s="8"/>
      <c r="C32" s="8"/>
      <c r="D32" s="8"/>
      <c r="E32" s="6"/>
      <c r="F32" s="6"/>
      <c r="G32" s="8"/>
      <c r="H32" s="8"/>
      <c r="I32" s="8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spans="1:33" s="9" customFormat="1" ht="16" customHeight="1">
      <c r="A33" s="46" t="s">
        <v>29</v>
      </c>
      <c r="B33" s="8"/>
      <c r="C33" s="8"/>
      <c r="D33" s="8"/>
      <c r="E33" s="6"/>
      <c r="F33" s="66" t="s">
        <v>35</v>
      </c>
      <c r="G33" s="8"/>
      <c r="H33" s="8"/>
      <c r="I33" s="8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s="9" customFormat="1" ht="16" customHeight="1">
      <c r="A34" s="69" t="s">
        <v>8</v>
      </c>
      <c r="B34" s="70" t="s">
        <v>7</v>
      </c>
      <c r="C34" s="70" t="s">
        <v>6</v>
      </c>
      <c r="D34" s="70" t="s">
        <v>5</v>
      </c>
      <c r="E34" s="6"/>
      <c r="F34" s="69" t="s">
        <v>8</v>
      </c>
      <c r="G34" s="70" t="s">
        <v>12</v>
      </c>
      <c r="H34" s="70" t="s">
        <v>11</v>
      </c>
      <c r="I34" s="70" t="s">
        <v>10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s="9" customFormat="1" ht="16" customHeight="1">
      <c r="A35" s="71" t="s">
        <v>4</v>
      </c>
      <c r="B35" s="72">
        <f>B3*142.5%</f>
        <v>1232.625</v>
      </c>
      <c r="C35" s="72">
        <f>C3*142.5%</f>
        <v>997.5</v>
      </c>
      <c r="D35" s="72">
        <f t="shared" ref="D35" si="6">D3*142.5%</f>
        <v>755.25</v>
      </c>
      <c r="E35" s="6"/>
      <c r="F35" s="75" t="s">
        <v>9</v>
      </c>
      <c r="G35" s="76" t="s">
        <v>17</v>
      </c>
      <c r="H35" s="76" t="s">
        <v>17</v>
      </c>
      <c r="I35" s="76" t="s">
        <v>17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s="9" customFormat="1" ht="16" customHeight="1">
      <c r="A36" s="73" t="s">
        <v>3</v>
      </c>
      <c r="B36" s="72">
        <f t="shared" ref="B36:D39" si="7">B4*142.5%</f>
        <v>1397.2125000000001</v>
      </c>
      <c r="C36" s="72">
        <f t="shared" si="7"/>
        <v>1117.77</v>
      </c>
      <c r="D36" s="72">
        <f t="shared" si="7"/>
        <v>838.32749999999999</v>
      </c>
      <c r="E36" s="6"/>
      <c r="F36" s="77" t="s">
        <v>16</v>
      </c>
      <c r="G36" s="78">
        <f t="shared" ref="G36:I39" si="8">(B36-B11)/B11*100%</f>
        <v>5.8734939759036174E-2</v>
      </c>
      <c r="H36" s="78">
        <f t="shared" si="8"/>
        <v>5.9798994974874307E-2</v>
      </c>
      <c r="I36" s="78">
        <f t="shared" si="8"/>
        <v>5.4499999999999986E-2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s="9" customFormat="1" ht="16" customHeight="1">
      <c r="A37" s="73" t="s">
        <v>2</v>
      </c>
      <c r="B37" s="72">
        <f t="shared" si="7"/>
        <v>1487.8425</v>
      </c>
      <c r="C37" s="72">
        <f t="shared" si="7"/>
        <v>1178.19</v>
      </c>
      <c r="D37" s="72">
        <f t="shared" si="7"/>
        <v>876.08999999999992</v>
      </c>
      <c r="E37" s="6"/>
      <c r="F37" s="77" t="s">
        <v>15</v>
      </c>
      <c r="G37" s="78">
        <f t="shared" si="8"/>
        <v>5.5357142857142869E-2</v>
      </c>
      <c r="H37" s="78">
        <f t="shared" si="8"/>
        <v>5.3554502369668341E-2</v>
      </c>
      <c r="I37" s="78">
        <f t="shared" si="8"/>
        <v>5.9615384615384577E-2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s="9" customFormat="1" ht="16" customHeight="1">
      <c r="A38" s="73" t="s">
        <v>1</v>
      </c>
      <c r="B38" s="72">
        <f t="shared" si="7"/>
        <v>1586.0250000000001</v>
      </c>
      <c r="C38" s="72">
        <f t="shared" si="7"/>
        <v>1261.2675000000002</v>
      </c>
      <c r="D38" s="72">
        <f t="shared" si="7"/>
        <v>936.5100000000001</v>
      </c>
      <c r="E38" s="6"/>
      <c r="F38" s="77" t="s">
        <v>14</v>
      </c>
      <c r="G38" s="78">
        <f t="shared" si="8"/>
        <v>5.7420494699646642E-2</v>
      </c>
      <c r="H38" s="78">
        <f t="shared" si="8"/>
        <v>5.7666666666666797E-2</v>
      </c>
      <c r="I38" s="78">
        <f t="shared" si="8"/>
        <v>5.8083832335329433E-2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s="9" customFormat="1" ht="16" customHeight="1">
      <c r="A39" s="73" t="s">
        <v>0</v>
      </c>
      <c r="B39" s="72">
        <f t="shared" si="7"/>
        <v>1669.1025</v>
      </c>
      <c r="C39" s="72">
        <f t="shared" si="7"/>
        <v>1329.24</v>
      </c>
      <c r="D39" s="72">
        <f t="shared" si="7"/>
        <v>989.37749999999994</v>
      </c>
      <c r="E39" s="6"/>
      <c r="F39" s="77" t="s">
        <v>13</v>
      </c>
      <c r="G39" s="78">
        <f t="shared" si="8"/>
        <v>5.3260869565217341E-2</v>
      </c>
      <c r="H39" s="78">
        <f t="shared" si="8"/>
        <v>5.3781512605041951E-2</v>
      </c>
      <c r="I39" s="78">
        <f t="shared" si="8"/>
        <v>5.4661016949152451E-2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3" s="9" customFormat="1" ht="16" customHeight="1">
      <c r="A40" s="47" t="s">
        <v>30</v>
      </c>
      <c r="B40" s="48"/>
      <c r="C40" s="49"/>
      <c r="D40" s="7"/>
      <c r="E40" s="6"/>
      <c r="F40" s="66" t="s">
        <v>35</v>
      </c>
      <c r="G40" s="8"/>
      <c r="H40" s="8"/>
      <c r="I40" s="8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1:33" s="9" customFormat="1" ht="16" customHeight="1">
      <c r="A41" s="69" t="s">
        <v>8</v>
      </c>
      <c r="B41" s="70" t="s">
        <v>7</v>
      </c>
      <c r="C41" s="70" t="s">
        <v>6</v>
      </c>
      <c r="D41" s="70" t="s">
        <v>5</v>
      </c>
      <c r="E41" s="6"/>
      <c r="F41" s="69" t="s">
        <v>8</v>
      </c>
      <c r="G41" s="70" t="s">
        <v>12</v>
      </c>
      <c r="H41" s="70" t="s">
        <v>11</v>
      </c>
      <c r="I41" s="70" t="s">
        <v>10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3" s="9" customFormat="1" ht="16" customHeight="1">
      <c r="A42" s="71" t="s">
        <v>4</v>
      </c>
      <c r="B42" s="74">
        <f>B3*147.5%</f>
        <v>1275.875</v>
      </c>
      <c r="C42" s="74">
        <f>C3*147.5%</f>
        <v>1032.5</v>
      </c>
      <c r="D42" s="74">
        <f t="shared" ref="D42" si="9">D3*147.5%</f>
        <v>781.75</v>
      </c>
      <c r="E42" s="6"/>
      <c r="F42" s="75" t="s">
        <v>9</v>
      </c>
      <c r="G42" s="76" t="s">
        <v>17</v>
      </c>
      <c r="H42" s="76" t="s">
        <v>17</v>
      </c>
      <c r="I42" s="76" t="s">
        <v>17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3" s="9" customFormat="1" ht="16" customHeight="1">
      <c r="A43" s="73" t="s">
        <v>3</v>
      </c>
      <c r="B43" s="74">
        <f t="shared" ref="B43:D46" si="10">B4*147.5%</f>
        <v>1446.2375000000002</v>
      </c>
      <c r="C43" s="74">
        <f t="shared" si="10"/>
        <v>1156.99</v>
      </c>
      <c r="D43" s="74">
        <f t="shared" si="10"/>
        <v>867.74249999999995</v>
      </c>
      <c r="E43" s="6"/>
      <c r="F43" s="77" t="s">
        <v>16</v>
      </c>
      <c r="G43" s="78">
        <f t="shared" ref="G43:I46" si="11">(B43-B11)/B11*100%</f>
        <v>9.5883534136546281E-2</v>
      </c>
      <c r="H43" s="78">
        <f t="shared" si="11"/>
        <v>9.6984924623115545E-2</v>
      </c>
      <c r="I43" s="78">
        <f t="shared" si="11"/>
        <v>9.1499999999999942E-2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3" s="9" customFormat="1" ht="16" customHeight="1">
      <c r="A44" s="73" t="s">
        <v>2</v>
      </c>
      <c r="B44" s="74">
        <f t="shared" si="10"/>
        <v>1540.0474999999999</v>
      </c>
      <c r="C44" s="74">
        <f t="shared" si="10"/>
        <v>1219.53</v>
      </c>
      <c r="D44" s="74">
        <f t="shared" si="10"/>
        <v>906.83</v>
      </c>
      <c r="E44" s="6"/>
      <c r="F44" s="77" t="s">
        <v>15</v>
      </c>
      <c r="G44" s="78">
        <f t="shared" si="11"/>
        <v>9.238721804511274E-2</v>
      </c>
      <c r="H44" s="78">
        <f t="shared" si="11"/>
        <v>9.0521327014218028E-2</v>
      </c>
      <c r="I44" s="78">
        <f t="shared" si="11"/>
        <v>9.6794871794871909E-2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3" s="9" customFormat="1" ht="16" customHeight="1">
      <c r="A45" s="73" t="s">
        <v>1</v>
      </c>
      <c r="B45" s="74">
        <f t="shared" si="10"/>
        <v>1641.6750000000002</v>
      </c>
      <c r="C45" s="74">
        <f t="shared" si="10"/>
        <v>1305.5225</v>
      </c>
      <c r="D45" s="74">
        <f t="shared" si="10"/>
        <v>969.37000000000012</v>
      </c>
      <c r="E45" s="6"/>
      <c r="F45" s="77" t="s">
        <v>14</v>
      </c>
      <c r="G45" s="78">
        <f t="shared" si="11"/>
        <v>9.452296819787992E-2</v>
      </c>
      <c r="H45" s="78">
        <f t="shared" si="11"/>
        <v>9.4777777777777808E-2</v>
      </c>
      <c r="I45" s="78">
        <f t="shared" si="11"/>
        <v>9.5209580838323454E-2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3" s="9" customFormat="1" ht="16" customHeight="1">
      <c r="A46" s="73" t="s">
        <v>0</v>
      </c>
      <c r="B46" s="74">
        <f t="shared" si="10"/>
        <v>1727.6675</v>
      </c>
      <c r="C46" s="74">
        <f t="shared" si="10"/>
        <v>1375.88</v>
      </c>
      <c r="D46" s="74">
        <f t="shared" si="10"/>
        <v>1024.0925</v>
      </c>
      <c r="E46" s="6"/>
      <c r="F46" s="77" t="s">
        <v>13</v>
      </c>
      <c r="G46" s="78">
        <f t="shared" si="11"/>
        <v>9.0217391304347805E-2</v>
      </c>
      <c r="H46" s="78">
        <f t="shared" si="11"/>
        <v>9.0756302521008414E-2</v>
      </c>
      <c r="I46" s="78">
        <f t="shared" si="11"/>
        <v>9.1666666666666605E-2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spans="1:33" s="9" customFormat="1" ht="16" customHeight="1">
      <c r="A47" s="6"/>
      <c r="B47" s="6"/>
      <c r="C47" s="6"/>
      <c r="D47" s="6"/>
      <c r="E47" s="6"/>
      <c r="F47" s="6"/>
      <c r="G47" s="8"/>
      <c r="H47" s="8"/>
      <c r="I47" s="8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</sheetData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01096-447A-A644-BD29-CE210A02A1DB}">
  <dimension ref="A1:AG48"/>
  <sheetViews>
    <sheetView topLeftCell="F15" zoomScale="123" zoomScaleNormal="123" workbookViewId="0">
      <selection activeCell="M24" sqref="M24"/>
    </sheetView>
  </sheetViews>
  <sheetFormatPr defaultColWidth="16.83203125" defaultRowHeight="16" customHeight="1"/>
  <cols>
    <col min="1" max="4" width="0" style="6" hidden="1" customWidth="1"/>
    <col min="5" max="5" width="6" style="6" hidden="1" customWidth="1"/>
    <col min="6" max="6" width="16.83203125" style="6"/>
    <col min="7" max="9" width="16.83203125" style="8"/>
    <col min="10" max="11" width="6" style="9" customWidth="1"/>
    <col min="12" max="16384" width="16.83203125" style="6"/>
  </cols>
  <sheetData>
    <row r="1" spans="1:29" ht="16" hidden="1" customHeight="1">
      <c r="A1" s="91" t="s">
        <v>36</v>
      </c>
      <c r="E1" s="9"/>
      <c r="F1" s="93"/>
      <c r="G1" s="44"/>
      <c r="H1" s="45"/>
      <c r="I1" s="44"/>
      <c r="L1" s="94"/>
    </row>
    <row r="2" spans="1:29" ht="16" hidden="1" customHeight="1">
      <c r="A2" s="67" t="s">
        <v>8</v>
      </c>
      <c r="B2" s="68" t="s">
        <v>12</v>
      </c>
      <c r="C2" s="68" t="s">
        <v>11</v>
      </c>
      <c r="D2" s="68" t="s">
        <v>10</v>
      </c>
      <c r="E2" s="9"/>
      <c r="F2" s="2"/>
      <c r="G2" s="53"/>
      <c r="H2" s="53"/>
      <c r="I2" s="53"/>
      <c r="L2" s="2"/>
      <c r="M2" s="53"/>
      <c r="N2" s="53"/>
      <c r="O2" s="53"/>
    </row>
    <row r="3" spans="1:29" ht="16" hidden="1" customHeight="1">
      <c r="A3" s="82" t="s">
        <v>9</v>
      </c>
      <c r="B3" s="83">
        <v>865</v>
      </c>
      <c r="C3" s="84">
        <v>700</v>
      </c>
      <c r="D3" s="84">
        <v>530</v>
      </c>
      <c r="E3" s="9"/>
      <c r="F3" s="3"/>
      <c r="G3" s="90"/>
      <c r="H3" s="89"/>
      <c r="I3" s="89"/>
      <c r="L3" s="54"/>
      <c r="M3" s="79"/>
      <c r="N3" s="80"/>
      <c r="O3" s="80"/>
    </row>
    <row r="4" spans="1:29" ht="16" hidden="1" customHeight="1">
      <c r="A4" s="85" t="s">
        <v>16</v>
      </c>
      <c r="B4" s="85">
        <v>980.5</v>
      </c>
      <c r="C4" s="85">
        <v>784.4</v>
      </c>
      <c r="D4" s="85">
        <v>588.29999999999995</v>
      </c>
      <c r="E4" s="9"/>
      <c r="F4" s="1"/>
      <c r="G4" s="7"/>
      <c r="H4" s="7"/>
      <c r="I4" s="7"/>
    </row>
    <row r="5" spans="1:29" ht="16" hidden="1" customHeight="1">
      <c r="A5" s="85" t="s">
        <v>15</v>
      </c>
      <c r="B5" s="85">
        <v>1044.0999999999999</v>
      </c>
      <c r="C5" s="85">
        <v>826.8</v>
      </c>
      <c r="D5" s="85">
        <v>614.79999999999995</v>
      </c>
      <c r="E5" s="9"/>
      <c r="F5" s="1"/>
      <c r="G5" s="7"/>
      <c r="H5" s="7"/>
      <c r="I5" s="7"/>
    </row>
    <row r="6" spans="1:29" ht="16" hidden="1" customHeight="1">
      <c r="A6" s="85" t="s">
        <v>14</v>
      </c>
      <c r="B6" s="85">
        <v>1113</v>
      </c>
      <c r="C6" s="85">
        <v>885.1</v>
      </c>
      <c r="D6" s="85">
        <v>657.2</v>
      </c>
      <c r="E6" s="9"/>
      <c r="F6" s="1"/>
      <c r="G6" s="7"/>
      <c r="H6" s="7"/>
      <c r="I6" s="7"/>
    </row>
    <row r="7" spans="1:29" ht="16" hidden="1" customHeight="1">
      <c r="A7" s="85" t="s">
        <v>13</v>
      </c>
      <c r="B7" s="85">
        <v>1171.3</v>
      </c>
      <c r="C7" s="85">
        <v>932.8</v>
      </c>
      <c r="D7" s="85">
        <v>694.3</v>
      </c>
      <c r="E7" s="5"/>
      <c r="F7" s="1"/>
      <c r="G7" s="7"/>
      <c r="H7" s="7"/>
      <c r="I7" s="7"/>
    </row>
    <row r="8" spans="1:29" ht="16" hidden="1" customHeight="1">
      <c r="A8" s="92" t="s">
        <v>34</v>
      </c>
      <c r="E8" s="9"/>
      <c r="F8" s="64"/>
      <c r="L8" s="88"/>
      <c r="P8" s="52"/>
    </row>
    <row r="9" spans="1:29" ht="16" hidden="1" customHeight="1">
      <c r="A9" s="67" t="s">
        <v>8</v>
      </c>
      <c r="B9" s="68" t="s">
        <v>12</v>
      </c>
      <c r="C9" s="68" t="s">
        <v>11</v>
      </c>
      <c r="D9" s="68" t="s">
        <v>10</v>
      </c>
      <c r="E9" s="9"/>
      <c r="F9" s="46"/>
      <c r="L9" s="2"/>
      <c r="M9" s="53"/>
      <c r="N9" s="53"/>
      <c r="O9" s="53"/>
    </row>
    <row r="10" spans="1:29" ht="16" hidden="1" customHeight="1">
      <c r="A10" s="82" t="s">
        <v>9</v>
      </c>
      <c r="B10" s="86">
        <f>B3*135%</f>
        <v>1167.75</v>
      </c>
      <c r="C10" s="86">
        <f>C3*135%</f>
        <v>945.00000000000011</v>
      </c>
      <c r="D10" s="86">
        <f>D3*135%</f>
        <v>715.5</v>
      </c>
      <c r="E10" s="9"/>
      <c r="F10" s="2"/>
      <c r="G10" s="22"/>
      <c r="H10" s="22"/>
      <c r="I10" s="22"/>
      <c r="L10" s="54"/>
      <c r="M10" s="81"/>
      <c r="N10" s="81"/>
      <c r="O10" s="81"/>
    </row>
    <row r="11" spans="1:29" ht="16" hidden="1" customHeight="1">
      <c r="A11" s="87" t="s">
        <v>31</v>
      </c>
      <c r="B11" s="87">
        <v>1319.7</v>
      </c>
      <c r="C11" s="87">
        <v>1054.7</v>
      </c>
      <c r="D11" s="87">
        <v>795</v>
      </c>
      <c r="E11" s="9"/>
      <c r="F11" s="3"/>
      <c r="G11" s="89"/>
      <c r="H11" s="89"/>
      <c r="I11" s="89"/>
      <c r="L11" s="1"/>
      <c r="M11" s="1"/>
      <c r="N11" s="1"/>
      <c r="O11" s="1"/>
    </row>
    <row r="12" spans="1:29" ht="16" hidden="1" customHeight="1">
      <c r="A12" s="87" t="s">
        <v>32</v>
      </c>
      <c r="B12" s="87">
        <v>1409.8</v>
      </c>
      <c r="C12" s="87">
        <v>1118.3</v>
      </c>
      <c r="D12" s="87">
        <v>826.8</v>
      </c>
      <c r="E12" s="9"/>
      <c r="F12" s="1"/>
      <c r="G12" s="89"/>
      <c r="H12" s="89"/>
      <c r="I12" s="89"/>
      <c r="L12" s="1"/>
      <c r="M12" s="1"/>
      <c r="N12" s="1"/>
      <c r="O12" s="1"/>
    </row>
    <row r="13" spans="1:29" ht="16" hidden="1" customHeight="1">
      <c r="A13" s="87" t="s">
        <v>1</v>
      </c>
      <c r="B13" s="87">
        <v>1499.9</v>
      </c>
      <c r="C13" s="87">
        <v>1192.5</v>
      </c>
      <c r="D13" s="87">
        <v>885.1</v>
      </c>
      <c r="E13" s="9"/>
      <c r="F13" s="1"/>
      <c r="G13" s="89"/>
      <c r="H13" s="89"/>
      <c r="I13" s="89"/>
      <c r="L13" s="1"/>
      <c r="M13" s="1"/>
      <c r="N13" s="1"/>
      <c r="O13" s="1"/>
    </row>
    <row r="14" spans="1:29" ht="16" hidden="1" customHeight="1">
      <c r="A14" s="87" t="s">
        <v>33</v>
      </c>
      <c r="B14" s="87">
        <v>1584.7</v>
      </c>
      <c r="C14" s="87">
        <v>1261.4000000000001</v>
      </c>
      <c r="D14" s="87">
        <v>938.1</v>
      </c>
      <c r="E14" s="9"/>
      <c r="F14" s="1"/>
      <c r="G14" s="89"/>
      <c r="H14" s="89"/>
      <c r="I14" s="89"/>
      <c r="L14" s="1"/>
      <c r="M14" s="1"/>
      <c r="N14" s="1"/>
      <c r="O14" s="1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s="95" customFormat="1" ht="16" customHeight="1">
      <c r="F15" s="96" t="s">
        <v>37</v>
      </c>
      <c r="G15" s="97"/>
      <c r="H15" s="97"/>
      <c r="I15" s="97"/>
      <c r="J15" s="98"/>
    </row>
    <row r="17" spans="1:33" s="9" customFormat="1" ht="16" customHeight="1">
      <c r="A17" s="64" t="s">
        <v>28</v>
      </c>
      <c r="B17" s="8"/>
      <c r="C17" s="8"/>
      <c r="D17" s="8"/>
      <c r="E17" s="6"/>
      <c r="F17" s="64" t="s">
        <v>28</v>
      </c>
      <c r="G17" s="8"/>
      <c r="H17" s="8"/>
      <c r="I17" s="8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s="9" customFormat="1" ht="16" customHeight="1">
      <c r="A18" s="46" t="s">
        <v>26</v>
      </c>
      <c r="B18" s="8"/>
      <c r="C18" s="8"/>
      <c r="D18" s="8"/>
      <c r="E18" s="6"/>
      <c r="F18" s="46" t="s">
        <v>26</v>
      </c>
      <c r="G18" s="8"/>
      <c r="H18" s="8"/>
      <c r="I18" s="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s="9" customFormat="1" ht="16" customHeight="1">
      <c r="A19" s="55" t="s">
        <v>8</v>
      </c>
      <c r="B19" s="56" t="s">
        <v>7</v>
      </c>
      <c r="C19" s="56" t="s">
        <v>6</v>
      </c>
      <c r="D19" s="56" t="s">
        <v>5</v>
      </c>
      <c r="E19" s="6"/>
      <c r="F19" s="55" t="s">
        <v>8</v>
      </c>
      <c r="G19" s="56" t="s">
        <v>7</v>
      </c>
      <c r="H19" s="56" t="s">
        <v>6</v>
      </c>
      <c r="I19" s="56" t="s">
        <v>5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s="9" customFormat="1" ht="16" customHeight="1">
      <c r="A20" s="59" t="s">
        <v>4</v>
      </c>
      <c r="B20" s="60">
        <f>B3*140%</f>
        <v>1211</v>
      </c>
      <c r="C20" s="60">
        <f>C3*140%</f>
        <v>979.99999999999989</v>
      </c>
      <c r="D20" s="60">
        <f>D3*140%</f>
        <v>742</v>
      </c>
      <c r="E20" s="6"/>
      <c r="F20" s="59" t="s">
        <v>4</v>
      </c>
      <c r="G20" s="60">
        <f>CEILING(B20, 5)</f>
        <v>1215</v>
      </c>
      <c r="H20" s="60">
        <f t="shared" ref="H20:I20" si="0">CEILING(C20, 5)</f>
        <v>980</v>
      </c>
      <c r="I20" s="60">
        <f t="shared" si="0"/>
        <v>745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s="9" customFormat="1" ht="16" customHeight="1">
      <c r="A21" s="61" t="s">
        <v>3</v>
      </c>
      <c r="B21" s="60">
        <f>B4*140%</f>
        <v>1372.6999999999998</v>
      </c>
      <c r="C21" s="60">
        <f t="shared" ref="C21" si="1">C4*140%</f>
        <v>1098.1599999999999</v>
      </c>
      <c r="D21" s="60">
        <f>D4*140%</f>
        <v>823.61999999999989</v>
      </c>
      <c r="E21" s="6"/>
      <c r="F21" s="61" t="s">
        <v>3</v>
      </c>
      <c r="G21" s="60">
        <f t="shared" ref="G21:G24" si="2">CEILING(B21, 5)</f>
        <v>1375</v>
      </c>
      <c r="H21" s="60">
        <f t="shared" ref="H21:H24" si="3">CEILING(C21, 5)</f>
        <v>1100</v>
      </c>
      <c r="I21" s="60">
        <f t="shared" ref="I21:I24" si="4">CEILING(D21, 5)</f>
        <v>825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s="9" customFormat="1" ht="16" customHeight="1">
      <c r="A22" s="61" t="s">
        <v>2</v>
      </c>
      <c r="B22" s="60">
        <f t="shared" ref="B22:D22" si="5">B5*140%</f>
        <v>1461.7399999999998</v>
      </c>
      <c r="C22" s="60">
        <f t="shared" si="5"/>
        <v>1157.5199999999998</v>
      </c>
      <c r="D22" s="60">
        <f t="shared" si="5"/>
        <v>860.71999999999991</v>
      </c>
      <c r="E22" s="6"/>
      <c r="F22" s="61" t="s">
        <v>2</v>
      </c>
      <c r="G22" s="60">
        <f t="shared" si="2"/>
        <v>1465</v>
      </c>
      <c r="H22" s="60">
        <f t="shared" si="3"/>
        <v>1160</v>
      </c>
      <c r="I22" s="60">
        <f t="shared" si="4"/>
        <v>865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s="9" customFormat="1" ht="16" customHeight="1">
      <c r="A23" s="61" t="s">
        <v>1</v>
      </c>
      <c r="B23" s="60">
        <f t="shared" ref="B23:D23" si="6">B6*140%</f>
        <v>1558.1999999999998</v>
      </c>
      <c r="C23" s="60">
        <f t="shared" si="6"/>
        <v>1239.1399999999999</v>
      </c>
      <c r="D23" s="60">
        <f t="shared" si="6"/>
        <v>920.08</v>
      </c>
      <c r="E23" s="6"/>
      <c r="F23" s="61" t="s">
        <v>1</v>
      </c>
      <c r="G23" s="60">
        <f t="shared" si="2"/>
        <v>1560</v>
      </c>
      <c r="H23" s="60">
        <f t="shared" si="3"/>
        <v>1240</v>
      </c>
      <c r="I23" s="60">
        <f t="shared" si="4"/>
        <v>925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s="9" customFormat="1" ht="16" customHeight="1">
      <c r="A24" s="61" t="s">
        <v>0</v>
      </c>
      <c r="B24" s="60">
        <f t="shared" ref="B24:C24" si="7">B7*140%</f>
        <v>1639.82</v>
      </c>
      <c r="C24" s="60">
        <f t="shared" si="7"/>
        <v>1305.9199999999998</v>
      </c>
      <c r="D24" s="60">
        <f>D7*140%</f>
        <v>972.01999999999987</v>
      </c>
      <c r="E24" s="6"/>
      <c r="F24" s="61" t="s">
        <v>0</v>
      </c>
      <c r="G24" s="60">
        <f t="shared" si="2"/>
        <v>1640</v>
      </c>
      <c r="H24" s="60">
        <f t="shared" si="3"/>
        <v>1310</v>
      </c>
      <c r="I24" s="60">
        <f t="shared" si="4"/>
        <v>975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s="9" customFormat="1" ht="16" customHeight="1">
      <c r="A25" s="47" t="s">
        <v>25</v>
      </c>
      <c r="B25" s="48"/>
      <c r="C25" s="49"/>
      <c r="D25" s="7"/>
      <c r="E25" s="6"/>
      <c r="F25" s="47" t="s">
        <v>25</v>
      </c>
      <c r="G25" s="48"/>
      <c r="H25" s="49"/>
      <c r="I25" s="7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s="9" customFormat="1" ht="16" customHeight="1">
      <c r="A26" s="55" t="s">
        <v>8</v>
      </c>
      <c r="B26" s="56" t="s">
        <v>7</v>
      </c>
      <c r="C26" s="56" t="s">
        <v>6</v>
      </c>
      <c r="D26" s="56" t="s">
        <v>5</v>
      </c>
      <c r="E26" s="6"/>
      <c r="F26" s="55" t="s">
        <v>8</v>
      </c>
      <c r="G26" s="56" t="s">
        <v>7</v>
      </c>
      <c r="H26" s="56" t="s">
        <v>6</v>
      </c>
      <c r="I26" s="56" t="s">
        <v>5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s="9" customFormat="1" ht="16" customHeight="1">
      <c r="A27" s="59" t="s">
        <v>4</v>
      </c>
      <c r="B27" s="62">
        <f>B3*145%</f>
        <v>1254.25</v>
      </c>
      <c r="C27" s="62">
        <f t="shared" ref="C27:D27" si="8">C3*145%</f>
        <v>1015</v>
      </c>
      <c r="D27" s="62">
        <f t="shared" si="8"/>
        <v>768.5</v>
      </c>
      <c r="E27" s="6"/>
      <c r="F27" s="59" t="s">
        <v>4</v>
      </c>
      <c r="G27" s="62">
        <f>CEILING(B27, 5)</f>
        <v>1255</v>
      </c>
      <c r="H27" s="62">
        <f t="shared" ref="H27:I27" si="9">CEILING(C27, 5)</f>
        <v>1015</v>
      </c>
      <c r="I27" s="62">
        <f t="shared" si="9"/>
        <v>770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s="9" customFormat="1" ht="16" customHeight="1">
      <c r="A28" s="61" t="s">
        <v>3</v>
      </c>
      <c r="B28" s="62">
        <f t="shared" ref="B28:D28" si="10">B4*145%</f>
        <v>1421.7249999999999</v>
      </c>
      <c r="C28" s="62">
        <f t="shared" si="10"/>
        <v>1137.3799999999999</v>
      </c>
      <c r="D28" s="62">
        <f t="shared" si="10"/>
        <v>853.03499999999985</v>
      </c>
      <c r="E28" s="6"/>
      <c r="F28" s="61" t="s">
        <v>3</v>
      </c>
      <c r="G28" s="62">
        <f t="shared" ref="G28:G31" si="11">CEILING(B28, 5)</f>
        <v>1425</v>
      </c>
      <c r="H28" s="62">
        <f t="shared" ref="H28:H31" si="12">CEILING(C28, 5)</f>
        <v>1140</v>
      </c>
      <c r="I28" s="62">
        <f t="shared" ref="I28:I31" si="13">CEILING(D28, 5)</f>
        <v>855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spans="1:33" s="9" customFormat="1" ht="16" customHeight="1">
      <c r="A29" s="61" t="s">
        <v>2</v>
      </c>
      <c r="B29" s="62">
        <f t="shared" ref="B29:D29" si="14">B5*145%</f>
        <v>1513.9449999999997</v>
      </c>
      <c r="C29" s="62">
        <f>C5*145%</f>
        <v>1198.8599999999999</v>
      </c>
      <c r="D29" s="62">
        <f t="shared" si="14"/>
        <v>891.45999999999992</v>
      </c>
      <c r="E29" s="6"/>
      <c r="F29" s="61" t="s">
        <v>2</v>
      </c>
      <c r="G29" s="62">
        <f t="shared" si="11"/>
        <v>1515</v>
      </c>
      <c r="H29" s="62">
        <f t="shared" si="12"/>
        <v>1200</v>
      </c>
      <c r="I29" s="62">
        <f t="shared" si="13"/>
        <v>895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1:33" s="9" customFormat="1" ht="16" customHeight="1">
      <c r="A30" s="61" t="s">
        <v>1</v>
      </c>
      <c r="B30" s="62">
        <f t="shared" ref="B30:D30" si="15">B6*145%</f>
        <v>1613.85</v>
      </c>
      <c r="C30" s="62">
        <f t="shared" si="15"/>
        <v>1283.395</v>
      </c>
      <c r="D30" s="62">
        <f t="shared" si="15"/>
        <v>952.94</v>
      </c>
      <c r="E30" s="6"/>
      <c r="F30" s="61" t="s">
        <v>1</v>
      </c>
      <c r="G30" s="62">
        <f t="shared" si="11"/>
        <v>1615</v>
      </c>
      <c r="H30" s="62">
        <f t="shared" si="12"/>
        <v>1285</v>
      </c>
      <c r="I30" s="62">
        <f t="shared" si="13"/>
        <v>955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3" s="9" customFormat="1" ht="16" customHeight="1">
      <c r="A31" s="61" t="s">
        <v>0</v>
      </c>
      <c r="B31" s="62">
        <f t="shared" ref="B31:C31" si="16">B7*145%</f>
        <v>1698.385</v>
      </c>
      <c r="C31" s="62">
        <f t="shared" si="16"/>
        <v>1352.56</v>
      </c>
      <c r="D31" s="62">
        <f>D7*145%</f>
        <v>1006.7349999999999</v>
      </c>
      <c r="E31" s="6"/>
      <c r="F31" s="61" t="s">
        <v>0</v>
      </c>
      <c r="G31" s="62">
        <f t="shared" si="11"/>
        <v>1700</v>
      </c>
      <c r="H31" s="62">
        <f t="shared" si="12"/>
        <v>1355</v>
      </c>
      <c r="I31" s="62">
        <f t="shared" si="13"/>
        <v>1010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1:33" ht="16" customHeight="1">
      <c r="G32" s="6"/>
      <c r="H32" s="6"/>
      <c r="I32" s="6"/>
    </row>
    <row r="33" spans="1:33" s="9" customFormat="1" ht="16" customHeight="1">
      <c r="A33" s="64" t="s">
        <v>27</v>
      </c>
      <c r="B33" s="8"/>
      <c r="C33" s="8"/>
      <c r="D33" s="8"/>
      <c r="E33" s="6"/>
      <c r="F33" s="64" t="s">
        <v>27</v>
      </c>
      <c r="G33" s="8"/>
      <c r="H33" s="8"/>
      <c r="I33" s="8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s="9" customFormat="1" ht="16" customHeight="1">
      <c r="A34" s="46" t="s">
        <v>29</v>
      </c>
      <c r="B34" s="8"/>
      <c r="C34" s="8"/>
      <c r="D34" s="8"/>
      <c r="E34" s="6"/>
      <c r="F34" s="46" t="s">
        <v>29</v>
      </c>
      <c r="G34" s="8"/>
      <c r="H34" s="8"/>
      <c r="I34" s="8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s="9" customFormat="1" ht="16" customHeight="1">
      <c r="A35" s="69" t="s">
        <v>8</v>
      </c>
      <c r="B35" s="70" t="s">
        <v>7</v>
      </c>
      <c r="C35" s="70" t="s">
        <v>6</v>
      </c>
      <c r="D35" s="70" t="s">
        <v>5</v>
      </c>
      <c r="E35" s="6"/>
      <c r="F35" s="69" t="s">
        <v>8</v>
      </c>
      <c r="G35" s="70" t="s">
        <v>7</v>
      </c>
      <c r="H35" s="70" t="s">
        <v>6</v>
      </c>
      <c r="I35" s="70" t="s">
        <v>5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s="9" customFormat="1" ht="16" customHeight="1">
      <c r="A36" s="71" t="s">
        <v>4</v>
      </c>
      <c r="B36" s="72">
        <f>B3*142.5%</f>
        <v>1232.625</v>
      </c>
      <c r="C36" s="72">
        <f>C3*142.5%</f>
        <v>997.5</v>
      </c>
      <c r="D36" s="72">
        <f t="shared" ref="D36" si="17">D3*142.5%</f>
        <v>755.25</v>
      </c>
      <c r="E36" s="6"/>
      <c r="F36" s="71" t="s">
        <v>4</v>
      </c>
      <c r="G36" s="72">
        <f>CEILING(B36, 5)</f>
        <v>1235</v>
      </c>
      <c r="H36" s="72">
        <f t="shared" ref="H36:I36" si="18">CEILING(C36, 5)</f>
        <v>1000</v>
      </c>
      <c r="I36" s="72">
        <f t="shared" si="18"/>
        <v>760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s="9" customFormat="1" ht="16" customHeight="1">
      <c r="A37" s="73" t="s">
        <v>3</v>
      </c>
      <c r="B37" s="72">
        <f t="shared" ref="B37:D37" si="19">B4*142.5%</f>
        <v>1397.2125000000001</v>
      </c>
      <c r="C37" s="72">
        <f t="shared" si="19"/>
        <v>1117.77</v>
      </c>
      <c r="D37" s="72">
        <f t="shared" si="19"/>
        <v>838.32749999999999</v>
      </c>
      <c r="E37" s="6"/>
      <c r="F37" s="73" t="s">
        <v>3</v>
      </c>
      <c r="G37" s="72">
        <f t="shared" ref="G37:G40" si="20">CEILING(B37, 5)</f>
        <v>1400</v>
      </c>
      <c r="H37" s="72">
        <f t="shared" ref="H37:H40" si="21">CEILING(C37, 5)</f>
        <v>1120</v>
      </c>
      <c r="I37" s="72">
        <f t="shared" ref="I37:I40" si="22">CEILING(D37, 5)</f>
        <v>840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s="9" customFormat="1" ht="16" customHeight="1">
      <c r="A38" s="73" t="s">
        <v>2</v>
      </c>
      <c r="B38" s="72">
        <f t="shared" ref="B38:D38" si="23">B5*142.5%</f>
        <v>1487.8425</v>
      </c>
      <c r="C38" s="72">
        <f t="shared" si="23"/>
        <v>1178.19</v>
      </c>
      <c r="D38" s="72">
        <f t="shared" si="23"/>
        <v>876.08999999999992</v>
      </c>
      <c r="E38" s="6"/>
      <c r="F38" s="73" t="s">
        <v>2</v>
      </c>
      <c r="G38" s="72">
        <f t="shared" si="20"/>
        <v>1490</v>
      </c>
      <c r="H38" s="72">
        <f t="shared" si="21"/>
        <v>1180</v>
      </c>
      <c r="I38" s="72">
        <f t="shared" si="22"/>
        <v>880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s="9" customFormat="1" ht="16" customHeight="1">
      <c r="A39" s="73" t="s">
        <v>1</v>
      </c>
      <c r="B39" s="72">
        <f t="shared" ref="B39:D39" si="24">B6*142.5%</f>
        <v>1586.0250000000001</v>
      </c>
      <c r="C39" s="72">
        <f t="shared" si="24"/>
        <v>1261.2675000000002</v>
      </c>
      <c r="D39" s="72">
        <f t="shared" si="24"/>
        <v>936.5100000000001</v>
      </c>
      <c r="E39" s="6"/>
      <c r="F39" s="73" t="s">
        <v>1</v>
      </c>
      <c r="G39" s="72">
        <f t="shared" si="20"/>
        <v>1590</v>
      </c>
      <c r="H39" s="72">
        <f t="shared" si="21"/>
        <v>1265</v>
      </c>
      <c r="I39" s="72">
        <f t="shared" si="22"/>
        <v>940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3" s="9" customFormat="1" ht="16" customHeight="1">
      <c r="A40" s="73" t="s">
        <v>0</v>
      </c>
      <c r="B40" s="72">
        <f t="shared" ref="B40:D40" si="25">B7*142.5%</f>
        <v>1669.1025</v>
      </c>
      <c r="C40" s="72">
        <f t="shared" si="25"/>
        <v>1329.24</v>
      </c>
      <c r="D40" s="72">
        <f t="shared" si="25"/>
        <v>989.37749999999994</v>
      </c>
      <c r="E40" s="6"/>
      <c r="F40" s="73" t="s">
        <v>0</v>
      </c>
      <c r="G40" s="72">
        <f t="shared" si="20"/>
        <v>1670</v>
      </c>
      <c r="H40" s="72">
        <f t="shared" si="21"/>
        <v>1330</v>
      </c>
      <c r="I40" s="72">
        <f t="shared" si="22"/>
        <v>990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1:33" s="9" customFormat="1" ht="16" customHeight="1">
      <c r="A41" s="47" t="s">
        <v>30</v>
      </c>
      <c r="B41" s="48"/>
      <c r="C41" s="49"/>
      <c r="D41" s="7"/>
      <c r="E41" s="6"/>
      <c r="F41" s="47" t="s">
        <v>30</v>
      </c>
      <c r="G41" s="48"/>
      <c r="H41" s="49"/>
      <c r="I41" s="7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3" s="9" customFormat="1" ht="16" customHeight="1">
      <c r="A42" s="69" t="s">
        <v>8</v>
      </c>
      <c r="B42" s="70" t="s">
        <v>7</v>
      </c>
      <c r="C42" s="70" t="s">
        <v>6</v>
      </c>
      <c r="D42" s="70" t="s">
        <v>5</v>
      </c>
      <c r="E42" s="6"/>
      <c r="F42" s="69" t="s">
        <v>8</v>
      </c>
      <c r="G42" s="70" t="s">
        <v>7</v>
      </c>
      <c r="H42" s="70" t="s">
        <v>6</v>
      </c>
      <c r="I42" s="70" t="s">
        <v>5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3" s="9" customFormat="1" ht="16" customHeight="1">
      <c r="A43" s="71" t="s">
        <v>4</v>
      </c>
      <c r="B43" s="74">
        <f>B3*147.5%</f>
        <v>1275.875</v>
      </c>
      <c r="C43" s="74">
        <f>C3*147.5%</f>
        <v>1032.5</v>
      </c>
      <c r="D43" s="74">
        <f t="shared" ref="D43" si="26">D3*147.5%</f>
        <v>781.75</v>
      </c>
      <c r="E43" s="6"/>
      <c r="F43" s="71" t="s">
        <v>4</v>
      </c>
      <c r="G43" s="74">
        <f>CEILING(B43, 5)</f>
        <v>1280</v>
      </c>
      <c r="H43" s="74">
        <f t="shared" ref="H43:I43" si="27">CEILING(C43, 5)</f>
        <v>1035</v>
      </c>
      <c r="I43" s="74">
        <f t="shared" si="27"/>
        <v>785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3" s="9" customFormat="1" ht="16" customHeight="1">
      <c r="A44" s="73" t="s">
        <v>3</v>
      </c>
      <c r="B44" s="74">
        <f t="shared" ref="B44:D44" si="28">B4*147.5%</f>
        <v>1446.2375000000002</v>
      </c>
      <c r="C44" s="74">
        <f t="shared" si="28"/>
        <v>1156.99</v>
      </c>
      <c r="D44" s="74">
        <f t="shared" si="28"/>
        <v>867.74249999999995</v>
      </c>
      <c r="E44" s="6"/>
      <c r="F44" s="73" t="s">
        <v>3</v>
      </c>
      <c r="G44" s="74">
        <f t="shared" ref="G44:G47" si="29">CEILING(B44, 5)</f>
        <v>1450</v>
      </c>
      <c r="H44" s="74">
        <f t="shared" ref="H44:H47" si="30">CEILING(C44, 5)</f>
        <v>1160</v>
      </c>
      <c r="I44" s="74">
        <f t="shared" ref="I44:I47" si="31">CEILING(D44, 5)</f>
        <v>870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3" s="9" customFormat="1" ht="16" customHeight="1">
      <c r="A45" s="73" t="s">
        <v>2</v>
      </c>
      <c r="B45" s="74">
        <f t="shared" ref="B45:D45" si="32">B5*147.5%</f>
        <v>1540.0474999999999</v>
      </c>
      <c r="C45" s="74">
        <f t="shared" si="32"/>
        <v>1219.53</v>
      </c>
      <c r="D45" s="74">
        <f t="shared" si="32"/>
        <v>906.83</v>
      </c>
      <c r="E45" s="6"/>
      <c r="F45" s="73" t="s">
        <v>2</v>
      </c>
      <c r="G45" s="74">
        <f t="shared" si="29"/>
        <v>1545</v>
      </c>
      <c r="H45" s="74">
        <f t="shared" si="30"/>
        <v>1220</v>
      </c>
      <c r="I45" s="74">
        <f t="shared" si="31"/>
        <v>910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3" s="9" customFormat="1" ht="16" customHeight="1">
      <c r="A46" s="73" t="s">
        <v>1</v>
      </c>
      <c r="B46" s="74">
        <f t="shared" ref="B46:D46" si="33">B6*147.5%</f>
        <v>1641.6750000000002</v>
      </c>
      <c r="C46" s="74">
        <f t="shared" si="33"/>
        <v>1305.5225</v>
      </c>
      <c r="D46" s="74">
        <f t="shared" si="33"/>
        <v>969.37000000000012</v>
      </c>
      <c r="E46" s="6"/>
      <c r="F46" s="73" t="s">
        <v>1</v>
      </c>
      <c r="G46" s="74">
        <f t="shared" si="29"/>
        <v>1645</v>
      </c>
      <c r="H46" s="74">
        <f t="shared" si="30"/>
        <v>1310</v>
      </c>
      <c r="I46" s="74">
        <f t="shared" si="31"/>
        <v>970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spans="1:33" s="9" customFormat="1" ht="16" customHeight="1">
      <c r="A47" s="73" t="s">
        <v>0</v>
      </c>
      <c r="B47" s="74">
        <f t="shared" ref="B47:D47" si="34">B7*147.5%</f>
        <v>1727.6675</v>
      </c>
      <c r="C47" s="74">
        <f t="shared" si="34"/>
        <v>1375.88</v>
      </c>
      <c r="D47" s="74">
        <f t="shared" si="34"/>
        <v>1024.0925</v>
      </c>
      <c r="E47" s="6"/>
      <c r="F47" s="73" t="s">
        <v>0</v>
      </c>
      <c r="G47" s="74">
        <f t="shared" si="29"/>
        <v>1730</v>
      </c>
      <c r="H47" s="74">
        <f t="shared" si="30"/>
        <v>1380</v>
      </c>
      <c r="I47" s="74">
        <f t="shared" si="31"/>
        <v>1025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3" s="9" customFormat="1" ht="16" customHeight="1">
      <c r="A48" s="6"/>
      <c r="B48" s="6"/>
      <c r="C48" s="6"/>
      <c r="D48" s="6"/>
      <c r="E48" s="6"/>
      <c r="F48" s="6"/>
      <c r="G48" s="8"/>
      <c r="H48" s="8"/>
      <c r="I48" s="8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</sheetData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FCDE4-5078-F04F-981D-18D4EAAF7368}">
  <dimension ref="A1:X55"/>
  <sheetViews>
    <sheetView zoomScale="109" zoomScaleNormal="109" workbookViewId="0">
      <selection activeCell="P37" sqref="P37"/>
    </sheetView>
  </sheetViews>
  <sheetFormatPr defaultColWidth="16.83203125" defaultRowHeight="16" customHeight="1"/>
  <cols>
    <col min="1" max="4" width="16.83203125" style="6"/>
    <col min="5" max="5" width="6.83203125" style="6" customWidth="1"/>
    <col min="6" max="9" width="16.83203125" style="6"/>
    <col min="10" max="10" width="6.83203125" style="9" customWidth="1"/>
    <col min="11" max="14" width="16.83203125" style="6"/>
    <col min="15" max="15" width="6.83203125" style="9" customWidth="1"/>
    <col min="16" max="16384" width="16.83203125" style="6"/>
  </cols>
  <sheetData>
    <row r="1" spans="1:24" ht="16" customHeight="1">
      <c r="O1" s="10"/>
      <c r="P1" s="4"/>
      <c r="Q1" s="23"/>
      <c r="R1" s="8"/>
      <c r="S1" s="8"/>
      <c r="T1" s="8"/>
      <c r="U1" s="8"/>
    </row>
    <row r="2" spans="1:24" ht="16" customHeight="1">
      <c r="A2" s="43" t="s">
        <v>20</v>
      </c>
      <c r="B2" s="44"/>
      <c r="C2" s="45"/>
      <c r="D2" s="44"/>
      <c r="F2" s="41" t="s">
        <v>24</v>
      </c>
      <c r="J2" s="6"/>
      <c r="K2" s="42" t="s">
        <v>19</v>
      </c>
      <c r="O2" s="11"/>
      <c r="Q2" s="8"/>
      <c r="R2" s="8"/>
      <c r="S2" s="8"/>
      <c r="T2" s="8"/>
      <c r="U2" s="8"/>
      <c r="V2" s="2"/>
      <c r="W2" s="2"/>
    </row>
    <row r="3" spans="1:24" ht="16" customHeight="1">
      <c r="A3" s="12" t="s">
        <v>8</v>
      </c>
      <c r="B3" s="13" t="s">
        <v>7</v>
      </c>
      <c r="C3" s="13" t="s">
        <v>6</v>
      </c>
      <c r="D3" s="13" t="s">
        <v>5</v>
      </c>
      <c r="F3" s="24" t="s">
        <v>8</v>
      </c>
      <c r="G3" s="25" t="s">
        <v>7</v>
      </c>
      <c r="H3" s="25" t="s">
        <v>6</v>
      </c>
      <c r="I3" s="25" t="s">
        <v>5</v>
      </c>
      <c r="J3" s="6"/>
      <c r="K3" s="24" t="s">
        <v>8</v>
      </c>
      <c r="L3" s="25" t="s">
        <v>7</v>
      </c>
      <c r="M3" s="25" t="s">
        <v>6</v>
      </c>
      <c r="N3" s="25" t="s">
        <v>5</v>
      </c>
      <c r="O3" s="11"/>
      <c r="P3" s="35" t="s">
        <v>8</v>
      </c>
      <c r="Q3" s="36" t="s">
        <v>7</v>
      </c>
      <c r="R3" s="36" t="s">
        <v>6</v>
      </c>
      <c r="S3" s="36" t="s">
        <v>5</v>
      </c>
      <c r="T3" s="8"/>
      <c r="U3" s="8"/>
    </row>
    <row r="4" spans="1:24" ht="16" customHeight="1">
      <c r="A4" s="14" t="s">
        <v>4</v>
      </c>
      <c r="B4" s="19">
        <v>850</v>
      </c>
      <c r="C4" s="18">
        <v>680</v>
      </c>
      <c r="D4" s="18">
        <v>500</v>
      </c>
      <c r="F4" s="26" t="s">
        <v>4</v>
      </c>
      <c r="G4" s="34" t="s">
        <v>17</v>
      </c>
      <c r="H4" s="34" t="s">
        <v>17</v>
      </c>
      <c r="I4" s="34" t="s">
        <v>17</v>
      </c>
      <c r="J4" s="6"/>
      <c r="K4" s="26" t="s">
        <v>4</v>
      </c>
      <c r="L4" s="34" t="s">
        <v>17</v>
      </c>
      <c r="M4" s="34" t="s">
        <v>17</v>
      </c>
      <c r="N4" s="34" t="s">
        <v>17</v>
      </c>
      <c r="O4" s="11"/>
      <c r="P4" s="37" t="s">
        <v>4</v>
      </c>
      <c r="Q4" s="38" t="s">
        <v>17</v>
      </c>
      <c r="R4" s="38" t="s">
        <v>17</v>
      </c>
      <c r="S4" s="38" t="s">
        <v>17</v>
      </c>
      <c r="T4" s="8"/>
      <c r="U4" s="8"/>
      <c r="V4" s="8"/>
      <c r="W4" s="8"/>
      <c r="X4" s="8"/>
    </row>
    <row r="5" spans="1:24" ht="16" customHeight="1">
      <c r="A5" s="15" t="s">
        <v>3</v>
      </c>
      <c r="B5" s="16">
        <v>980</v>
      </c>
      <c r="C5" s="16">
        <v>785</v>
      </c>
      <c r="D5" s="16">
        <v>590</v>
      </c>
      <c r="F5" s="27" t="s">
        <v>3</v>
      </c>
      <c r="G5" s="28">
        <v>880</v>
      </c>
      <c r="H5" s="28">
        <v>705</v>
      </c>
      <c r="I5" s="28">
        <v>530</v>
      </c>
      <c r="J5" s="6"/>
      <c r="K5" s="27" t="s">
        <v>3</v>
      </c>
      <c r="L5" s="28">
        <f t="shared" ref="L5:N8" si="0">G5*131.99%</f>
        <v>1161.5120000000002</v>
      </c>
      <c r="M5" s="28">
        <f t="shared" si="0"/>
        <v>930.5295000000001</v>
      </c>
      <c r="N5" s="28">
        <f t="shared" si="0"/>
        <v>699.54700000000003</v>
      </c>
      <c r="O5" s="11"/>
      <c r="P5" s="39" t="s">
        <v>3</v>
      </c>
      <c r="Q5" s="40">
        <f t="shared" ref="Q5:S8" si="1">B5-L5</f>
        <v>-181.51200000000017</v>
      </c>
      <c r="R5" s="40">
        <f t="shared" si="1"/>
        <v>-145.5295000000001</v>
      </c>
      <c r="S5" s="40">
        <f t="shared" si="1"/>
        <v>-109.54700000000003</v>
      </c>
      <c r="V5" s="8"/>
      <c r="W5" s="8"/>
      <c r="X5" s="8"/>
    </row>
    <row r="6" spans="1:24" ht="16" customHeight="1">
      <c r="A6" s="15" t="s">
        <v>2</v>
      </c>
      <c r="B6" s="16">
        <v>1045</v>
      </c>
      <c r="C6" s="16">
        <v>830</v>
      </c>
      <c r="D6" s="16">
        <v>615</v>
      </c>
      <c r="F6" s="27" t="s">
        <v>2</v>
      </c>
      <c r="G6" s="28">
        <v>940</v>
      </c>
      <c r="H6" s="28">
        <v>745</v>
      </c>
      <c r="I6" s="28">
        <v>550</v>
      </c>
      <c r="J6" s="6"/>
      <c r="K6" s="27" t="s">
        <v>2</v>
      </c>
      <c r="L6" s="28">
        <f t="shared" si="0"/>
        <v>1240.7060000000001</v>
      </c>
      <c r="M6" s="28">
        <f t="shared" si="0"/>
        <v>983.32550000000003</v>
      </c>
      <c r="N6" s="28">
        <f t="shared" si="0"/>
        <v>725.94500000000005</v>
      </c>
      <c r="P6" s="39" t="s">
        <v>2</v>
      </c>
      <c r="Q6" s="40">
        <f t="shared" si="1"/>
        <v>-195.70600000000013</v>
      </c>
      <c r="R6" s="40">
        <f t="shared" si="1"/>
        <v>-153.32550000000003</v>
      </c>
      <c r="S6" s="40">
        <f t="shared" si="1"/>
        <v>-110.94500000000005</v>
      </c>
      <c r="V6" s="8"/>
      <c r="W6" s="8"/>
      <c r="X6" s="8"/>
    </row>
    <row r="7" spans="1:24" ht="16" customHeight="1">
      <c r="A7" s="15" t="s">
        <v>1</v>
      </c>
      <c r="B7" s="16">
        <v>1115</v>
      </c>
      <c r="C7" s="16">
        <v>885</v>
      </c>
      <c r="D7" s="16">
        <v>660</v>
      </c>
      <c r="F7" s="27" t="s">
        <v>1</v>
      </c>
      <c r="G7" s="28">
        <v>1000</v>
      </c>
      <c r="H7" s="28">
        <v>795</v>
      </c>
      <c r="I7" s="28">
        <v>590</v>
      </c>
      <c r="J7" s="6"/>
      <c r="K7" s="27" t="s">
        <v>1</v>
      </c>
      <c r="L7" s="28">
        <f t="shared" si="0"/>
        <v>1319.9</v>
      </c>
      <c r="M7" s="28">
        <f t="shared" si="0"/>
        <v>1049.3205</v>
      </c>
      <c r="N7" s="28">
        <f t="shared" si="0"/>
        <v>778.7410000000001</v>
      </c>
      <c r="P7" s="39" t="s">
        <v>1</v>
      </c>
      <c r="Q7" s="40">
        <f t="shared" si="1"/>
        <v>-204.90000000000009</v>
      </c>
      <c r="R7" s="40">
        <f t="shared" si="1"/>
        <v>-164.32050000000004</v>
      </c>
      <c r="S7" s="40">
        <f t="shared" si="1"/>
        <v>-118.7410000000001</v>
      </c>
      <c r="V7" s="8"/>
      <c r="W7" s="8"/>
      <c r="X7" s="8"/>
    </row>
    <row r="8" spans="1:24" ht="16" customHeight="1">
      <c r="A8" s="15" t="s">
        <v>0</v>
      </c>
      <c r="B8" s="16">
        <v>1175</v>
      </c>
      <c r="C8" s="16">
        <v>935</v>
      </c>
      <c r="D8" s="16">
        <v>695</v>
      </c>
      <c r="F8" s="27" t="s">
        <v>0</v>
      </c>
      <c r="G8" s="28">
        <v>1055</v>
      </c>
      <c r="H8" s="28">
        <v>840</v>
      </c>
      <c r="I8" s="28">
        <v>625</v>
      </c>
      <c r="J8" s="6"/>
      <c r="K8" s="27" t="s">
        <v>0</v>
      </c>
      <c r="L8" s="28">
        <f t="shared" si="0"/>
        <v>1392.4945</v>
      </c>
      <c r="M8" s="28">
        <f t="shared" si="0"/>
        <v>1108.7160000000001</v>
      </c>
      <c r="N8" s="28">
        <f t="shared" si="0"/>
        <v>824.9375</v>
      </c>
      <c r="P8" s="39" t="s">
        <v>0</v>
      </c>
      <c r="Q8" s="40">
        <f t="shared" si="1"/>
        <v>-217.49450000000002</v>
      </c>
      <c r="R8" s="40">
        <f t="shared" si="1"/>
        <v>-173.71600000000012</v>
      </c>
      <c r="S8" s="40">
        <f t="shared" si="1"/>
        <v>-129.9375</v>
      </c>
      <c r="V8" s="8"/>
      <c r="W8" s="8"/>
      <c r="X8" s="8"/>
    </row>
    <row r="9" spans="1:24" ht="16" customHeight="1">
      <c r="A9" s="1"/>
      <c r="B9" s="7"/>
      <c r="C9" s="7"/>
      <c r="D9" s="7"/>
      <c r="V9" s="21"/>
      <c r="W9" s="8"/>
      <c r="X9" s="8"/>
    </row>
    <row r="10" spans="1:24" ht="16" customHeight="1">
      <c r="A10" s="43" t="s">
        <v>18</v>
      </c>
      <c r="B10" s="8"/>
      <c r="C10" s="8"/>
      <c r="D10" s="8"/>
      <c r="V10" s="22"/>
      <c r="W10" s="22"/>
      <c r="X10" s="8"/>
    </row>
    <row r="11" spans="1:24" ht="16" customHeight="1">
      <c r="A11" s="46" t="s">
        <v>21</v>
      </c>
      <c r="B11" s="8"/>
      <c r="C11" s="8"/>
      <c r="D11" s="8"/>
      <c r="F11" s="41" t="s">
        <v>23</v>
      </c>
      <c r="K11" s="42" t="s">
        <v>19</v>
      </c>
      <c r="V11" s="23"/>
      <c r="W11" s="23"/>
      <c r="X11" s="8"/>
    </row>
    <row r="12" spans="1:24" ht="16" customHeight="1">
      <c r="A12" s="12" t="s">
        <v>8</v>
      </c>
      <c r="B12" s="20" t="s">
        <v>7</v>
      </c>
      <c r="C12" s="20" t="s">
        <v>6</v>
      </c>
      <c r="D12" s="20" t="s">
        <v>5</v>
      </c>
      <c r="F12" s="29" t="s">
        <v>8</v>
      </c>
      <c r="G12" s="30" t="s">
        <v>7</v>
      </c>
      <c r="H12" s="30" t="s">
        <v>6</v>
      </c>
      <c r="I12" s="30" t="s">
        <v>5</v>
      </c>
      <c r="K12" s="29" t="s">
        <v>8</v>
      </c>
      <c r="L12" s="30" t="s">
        <v>7</v>
      </c>
      <c r="M12" s="30" t="s">
        <v>6</v>
      </c>
      <c r="N12" s="30" t="s">
        <v>5</v>
      </c>
      <c r="P12" s="35" t="s">
        <v>8</v>
      </c>
      <c r="Q12" s="36" t="s">
        <v>7</v>
      </c>
      <c r="R12" s="36" t="s">
        <v>6</v>
      </c>
      <c r="S12" s="36" t="s">
        <v>5</v>
      </c>
    </row>
    <row r="13" spans="1:24" ht="16" customHeight="1">
      <c r="A13" s="14" t="s">
        <v>4</v>
      </c>
      <c r="B13" s="18">
        <f t="shared" ref="B13:D17" si="2">B4*1.5</f>
        <v>1275</v>
      </c>
      <c r="C13" s="18">
        <f t="shared" si="2"/>
        <v>1020</v>
      </c>
      <c r="D13" s="18">
        <f t="shared" si="2"/>
        <v>750</v>
      </c>
      <c r="F13" s="31" t="s">
        <v>4</v>
      </c>
      <c r="G13" s="34" t="s">
        <v>17</v>
      </c>
      <c r="H13" s="34" t="s">
        <v>17</v>
      </c>
      <c r="I13" s="34" t="s">
        <v>17</v>
      </c>
      <c r="K13" s="31" t="s">
        <v>4</v>
      </c>
      <c r="L13" s="34" t="s">
        <v>17</v>
      </c>
      <c r="M13" s="34" t="s">
        <v>17</v>
      </c>
      <c r="N13" s="34" t="s">
        <v>17</v>
      </c>
      <c r="P13" s="37" t="s">
        <v>4</v>
      </c>
      <c r="Q13" s="38" t="s">
        <v>17</v>
      </c>
      <c r="R13" s="38" t="s">
        <v>17</v>
      </c>
      <c r="S13" s="38" t="s">
        <v>17</v>
      </c>
    </row>
    <row r="14" spans="1:24" ht="16" customHeight="1">
      <c r="A14" s="15" t="s">
        <v>3</v>
      </c>
      <c r="B14" s="18">
        <f t="shared" si="2"/>
        <v>1470</v>
      </c>
      <c r="C14" s="18">
        <f t="shared" si="2"/>
        <v>1177.5</v>
      </c>
      <c r="D14" s="18">
        <f t="shared" si="2"/>
        <v>885</v>
      </c>
      <c r="F14" s="32" t="s">
        <v>3</v>
      </c>
      <c r="G14" s="33">
        <v>1190</v>
      </c>
      <c r="H14" s="33">
        <v>950</v>
      </c>
      <c r="I14" s="33">
        <v>715</v>
      </c>
      <c r="K14" s="32" t="s">
        <v>3</v>
      </c>
      <c r="L14" s="33">
        <f t="shared" ref="L14:N17" si="3">G14*131.99%</f>
        <v>1570.681</v>
      </c>
      <c r="M14" s="33">
        <f t="shared" si="3"/>
        <v>1253.905</v>
      </c>
      <c r="N14" s="33">
        <f t="shared" si="3"/>
        <v>943.72850000000005</v>
      </c>
      <c r="P14" s="39" t="s">
        <v>3</v>
      </c>
      <c r="Q14" s="40">
        <f t="shared" ref="Q14:S17" si="4">B14-L14</f>
        <v>-100.68100000000004</v>
      </c>
      <c r="R14" s="40">
        <f t="shared" si="4"/>
        <v>-76.404999999999973</v>
      </c>
      <c r="S14" s="40">
        <f t="shared" si="4"/>
        <v>-58.728500000000054</v>
      </c>
    </row>
    <row r="15" spans="1:24" ht="16" customHeight="1">
      <c r="A15" s="15" t="s">
        <v>2</v>
      </c>
      <c r="B15" s="18">
        <f t="shared" si="2"/>
        <v>1567.5</v>
      </c>
      <c r="C15" s="18">
        <f t="shared" si="2"/>
        <v>1245</v>
      </c>
      <c r="D15" s="18">
        <f t="shared" si="2"/>
        <v>922.5</v>
      </c>
      <c r="F15" s="32" t="s">
        <v>2</v>
      </c>
      <c r="G15" s="33">
        <v>1270</v>
      </c>
      <c r="H15" s="33">
        <v>1005</v>
      </c>
      <c r="I15" s="33">
        <v>745</v>
      </c>
      <c r="K15" s="32" t="s">
        <v>2</v>
      </c>
      <c r="L15" s="33">
        <f t="shared" si="3"/>
        <v>1676.2730000000001</v>
      </c>
      <c r="M15" s="33">
        <f t="shared" si="3"/>
        <v>1326.4995000000001</v>
      </c>
      <c r="N15" s="33">
        <f t="shared" si="3"/>
        <v>983.32550000000003</v>
      </c>
      <c r="P15" s="39" t="s">
        <v>2</v>
      </c>
      <c r="Q15" s="40">
        <f t="shared" si="4"/>
        <v>-108.77300000000014</v>
      </c>
      <c r="R15" s="40">
        <f t="shared" si="4"/>
        <v>-81.499500000000126</v>
      </c>
      <c r="S15" s="40">
        <f t="shared" si="4"/>
        <v>-60.825500000000034</v>
      </c>
    </row>
    <row r="16" spans="1:24" ht="16" customHeight="1">
      <c r="A16" s="15" t="s">
        <v>1</v>
      </c>
      <c r="B16" s="18">
        <f t="shared" si="2"/>
        <v>1672.5</v>
      </c>
      <c r="C16" s="18">
        <f t="shared" si="2"/>
        <v>1327.5</v>
      </c>
      <c r="D16" s="18">
        <f t="shared" si="2"/>
        <v>990</v>
      </c>
      <c r="F16" s="32" t="s">
        <v>1</v>
      </c>
      <c r="G16" s="33">
        <v>1350</v>
      </c>
      <c r="H16" s="33">
        <v>1075</v>
      </c>
      <c r="I16" s="33">
        <v>795</v>
      </c>
      <c r="K16" s="32" t="s">
        <v>1</v>
      </c>
      <c r="L16" s="33">
        <f t="shared" si="3"/>
        <v>1781.865</v>
      </c>
      <c r="M16" s="33">
        <f t="shared" si="3"/>
        <v>1418.8925000000002</v>
      </c>
      <c r="N16" s="33">
        <f t="shared" si="3"/>
        <v>1049.3205</v>
      </c>
      <c r="P16" s="39" t="s">
        <v>1</v>
      </c>
      <c r="Q16" s="40">
        <f t="shared" si="4"/>
        <v>-109.36500000000001</v>
      </c>
      <c r="R16" s="40">
        <f t="shared" si="4"/>
        <v>-91.392500000000155</v>
      </c>
      <c r="S16" s="40">
        <f t="shared" si="4"/>
        <v>-59.320500000000038</v>
      </c>
    </row>
    <row r="17" spans="1:24" s="5" customFormat="1" ht="16" customHeight="1">
      <c r="A17" s="15" t="s">
        <v>0</v>
      </c>
      <c r="B17" s="18">
        <f t="shared" si="2"/>
        <v>1762.5</v>
      </c>
      <c r="C17" s="18">
        <f t="shared" si="2"/>
        <v>1402.5</v>
      </c>
      <c r="D17" s="18">
        <f t="shared" si="2"/>
        <v>1042.5</v>
      </c>
      <c r="F17" s="32" t="s">
        <v>0</v>
      </c>
      <c r="G17" s="33">
        <v>1425</v>
      </c>
      <c r="H17" s="33">
        <v>1135</v>
      </c>
      <c r="I17" s="33">
        <v>845</v>
      </c>
      <c r="J17" s="9"/>
      <c r="K17" s="32" t="s">
        <v>0</v>
      </c>
      <c r="L17" s="33">
        <f t="shared" si="3"/>
        <v>1880.8575000000001</v>
      </c>
      <c r="M17" s="33">
        <f t="shared" si="3"/>
        <v>1498.0865000000001</v>
      </c>
      <c r="N17" s="33">
        <f t="shared" si="3"/>
        <v>1115.3155000000002</v>
      </c>
      <c r="O17" s="9"/>
      <c r="P17" s="39" t="s">
        <v>0</v>
      </c>
      <c r="Q17" s="40">
        <f t="shared" si="4"/>
        <v>-118.35750000000007</v>
      </c>
      <c r="R17" s="40">
        <f t="shared" si="4"/>
        <v>-95.586500000000115</v>
      </c>
      <c r="S17" s="40">
        <f t="shared" si="4"/>
        <v>-72.815500000000156</v>
      </c>
      <c r="T17" s="6"/>
      <c r="U17" s="6"/>
    </row>
    <row r="18" spans="1:24" ht="16" customHeight="1">
      <c r="B18" s="8"/>
      <c r="C18" s="8"/>
      <c r="D18" s="8"/>
    </row>
    <row r="19" spans="1:24" ht="16" customHeight="1">
      <c r="A19" s="47" t="s">
        <v>22</v>
      </c>
      <c r="B19" s="48"/>
      <c r="C19" s="49"/>
      <c r="D19" s="7"/>
      <c r="F19" s="41" t="s">
        <v>23</v>
      </c>
      <c r="K19" s="42" t="s">
        <v>19</v>
      </c>
    </row>
    <row r="20" spans="1:24" ht="16" customHeight="1">
      <c r="A20" s="12" t="s">
        <v>8</v>
      </c>
      <c r="B20" s="20" t="s">
        <v>7</v>
      </c>
      <c r="C20" s="20" t="s">
        <v>6</v>
      </c>
      <c r="D20" s="20" t="s">
        <v>5</v>
      </c>
      <c r="F20" s="29" t="s">
        <v>8</v>
      </c>
      <c r="G20" s="30" t="s">
        <v>7</v>
      </c>
      <c r="H20" s="30" t="s">
        <v>6</v>
      </c>
      <c r="I20" s="30" t="s">
        <v>5</v>
      </c>
      <c r="K20" s="29" t="s">
        <v>8</v>
      </c>
      <c r="L20" s="30" t="s">
        <v>7</v>
      </c>
      <c r="M20" s="30" t="s">
        <v>6</v>
      </c>
      <c r="N20" s="30" t="s">
        <v>5</v>
      </c>
      <c r="P20" s="35" t="s">
        <v>8</v>
      </c>
      <c r="Q20" s="36" t="s">
        <v>7</v>
      </c>
      <c r="R20" s="36" t="s">
        <v>6</v>
      </c>
      <c r="S20" s="36" t="s">
        <v>5</v>
      </c>
    </row>
    <row r="21" spans="1:24" ht="16" customHeight="1">
      <c r="A21" s="14" t="s">
        <v>4</v>
      </c>
      <c r="B21" s="19">
        <f>B4*155%</f>
        <v>1317.5</v>
      </c>
      <c r="C21" s="19">
        <f>C4*155%</f>
        <v>1054</v>
      </c>
      <c r="D21" s="19">
        <f>D4*155%</f>
        <v>775</v>
      </c>
      <c r="F21" s="31" t="s">
        <v>4</v>
      </c>
      <c r="G21" s="34" t="s">
        <v>17</v>
      </c>
      <c r="H21" s="34" t="s">
        <v>17</v>
      </c>
      <c r="I21" s="34" t="s">
        <v>17</v>
      </c>
      <c r="K21" s="31" t="s">
        <v>4</v>
      </c>
      <c r="L21" s="34" t="s">
        <v>17</v>
      </c>
      <c r="M21" s="34" t="s">
        <v>17</v>
      </c>
      <c r="N21" s="34" t="s">
        <v>17</v>
      </c>
      <c r="P21" s="37" t="s">
        <v>4</v>
      </c>
      <c r="Q21" s="38" t="s">
        <v>17</v>
      </c>
      <c r="R21" s="38" t="s">
        <v>17</v>
      </c>
      <c r="S21" s="38" t="s">
        <v>17</v>
      </c>
    </row>
    <row r="22" spans="1:24" ht="16" customHeight="1">
      <c r="A22" s="15" t="s">
        <v>3</v>
      </c>
      <c r="B22" s="17">
        <f t="shared" ref="B22:D25" si="5">B5*1.5+B5*0.05</f>
        <v>1519</v>
      </c>
      <c r="C22" s="17">
        <f t="shared" si="5"/>
        <v>1216.75</v>
      </c>
      <c r="D22" s="17">
        <f t="shared" si="5"/>
        <v>914.5</v>
      </c>
      <c r="F22" s="32" t="s">
        <v>3</v>
      </c>
      <c r="G22" s="33">
        <v>1190</v>
      </c>
      <c r="H22" s="33">
        <v>950</v>
      </c>
      <c r="I22" s="33">
        <v>715</v>
      </c>
      <c r="K22" s="32" t="s">
        <v>3</v>
      </c>
      <c r="L22" s="33">
        <f t="shared" ref="L22:N25" si="6">G22*131.99%</f>
        <v>1570.681</v>
      </c>
      <c r="M22" s="33">
        <f t="shared" si="6"/>
        <v>1253.905</v>
      </c>
      <c r="N22" s="33">
        <f t="shared" si="6"/>
        <v>943.72850000000005</v>
      </c>
      <c r="P22" s="39" t="s">
        <v>3</v>
      </c>
      <c r="Q22" s="40">
        <f>B22-L22</f>
        <v>-51.68100000000004</v>
      </c>
      <c r="R22" s="40">
        <f t="shared" ref="R22:S22" si="7">C22-M22</f>
        <v>-37.154999999999973</v>
      </c>
      <c r="S22" s="40">
        <f t="shared" si="7"/>
        <v>-29.228500000000054</v>
      </c>
    </row>
    <row r="23" spans="1:24" ht="16" customHeight="1">
      <c r="A23" s="15" t="s">
        <v>2</v>
      </c>
      <c r="B23" s="17">
        <f t="shared" si="5"/>
        <v>1619.75</v>
      </c>
      <c r="C23" s="17">
        <f t="shared" si="5"/>
        <v>1286.5</v>
      </c>
      <c r="D23" s="17">
        <f t="shared" si="5"/>
        <v>953.25</v>
      </c>
      <c r="F23" s="32" t="s">
        <v>2</v>
      </c>
      <c r="G23" s="33">
        <v>1270</v>
      </c>
      <c r="H23" s="33">
        <v>1005</v>
      </c>
      <c r="I23" s="33">
        <v>745</v>
      </c>
      <c r="K23" s="32" t="s">
        <v>2</v>
      </c>
      <c r="L23" s="33">
        <f t="shared" si="6"/>
        <v>1676.2730000000001</v>
      </c>
      <c r="M23" s="33">
        <f t="shared" si="6"/>
        <v>1326.4995000000001</v>
      </c>
      <c r="N23" s="33">
        <f t="shared" si="6"/>
        <v>983.32550000000003</v>
      </c>
      <c r="P23" s="39" t="s">
        <v>2</v>
      </c>
      <c r="Q23" s="40">
        <f t="shared" ref="Q23:Q25" si="8">B23-L23</f>
        <v>-56.523000000000138</v>
      </c>
      <c r="R23" s="40">
        <f t="shared" ref="R23:R25" si="9">C23-M23</f>
        <v>-39.999500000000126</v>
      </c>
      <c r="S23" s="40">
        <f t="shared" ref="S23:S25" si="10">D23-N23</f>
        <v>-30.075500000000034</v>
      </c>
    </row>
    <row r="24" spans="1:24" ht="16" customHeight="1">
      <c r="A24" s="15" t="s">
        <v>1</v>
      </c>
      <c r="B24" s="17">
        <f t="shared" si="5"/>
        <v>1728.25</v>
      </c>
      <c r="C24" s="17">
        <f t="shared" si="5"/>
        <v>1371.75</v>
      </c>
      <c r="D24" s="17">
        <f t="shared" si="5"/>
        <v>1023</v>
      </c>
      <c r="F24" s="32" t="s">
        <v>1</v>
      </c>
      <c r="G24" s="33">
        <v>1350</v>
      </c>
      <c r="H24" s="33">
        <v>1075</v>
      </c>
      <c r="I24" s="33">
        <v>795</v>
      </c>
      <c r="K24" s="32" t="s">
        <v>1</v>
      </c>
      <c r="L24" s="33">
        <f t="shared" si="6"/>
        <v>1781.865</v>
      </c>
      <c r="M24" s="33">
        <f t="shared" si="6"/>
        <v>1418.8925000000002</v>
      </c>
      <c r="N24" s="33">
        <f t="shared" si="6"/>
        <v>1049.3205</v>
      </c>
      <c r="P24" s="39" t="s">
        <v>1</v>
      </c>
      <c r="Q24" s="40">
        <f t="shared" si="8"/>
        <v>-53.615000000000009</v>
      </c>
      <c r="R24" s="40">
        <f t="shared" si="9"/>
        <v>-47.142500000000155</v>
      </c>
      <c r="S24" s="40">
        <f t="shared" si="10"/>
        <v>-26.320500000000038</v>
      </c>
    </row>
    <row r="25" spans="1:24" ht="16" customHeight="1">
      <c r="A25" s="15" t="s">
        <v>0</v>
      </c>
      <c r="B25" s="17">
        <f t="shared" si="5"/>
        <v>1821.25</v>
      </c>
      <c r="C25" s="17">
        <f t="shared" si="5"/>
        <v>1449.25</v>
      </c>
      <c r="D25" s="17">
        <f t="shared" si="5"/>
        <v>1077.25</v>
      </c>
      <c r="F25" s="32" t="s">
        <v>0</v>
      </c>
      <c r="G25" s="33">
        <v>1425</v>
      </c>
      <c r="H25" s="33">
        <v>1135</v>
      </c>
      <c r="I25" s="33">
        <v>845</v>
      </c>
      <c r="K25" s="32" t="s">
        <v>0</v>
      </c>
      <c r="L25" s="33">
        <f t="shared" si="6"/>
        <v>1880.8575000000001</v>
      </c>
      <c r="M25" s="33">
        <f t="shared" si="6"/>
        <v>1498.0865000000001</v>
      </c>
      <c r="N25" s="33">
        <f t="shared" si="6"/>
        <v>1115.3155000000002</v>
      </c>
      <c r="P25" s="39" t="s">
        <v>0</v>
      </c>
      <c r="Q25" s="40">
        <f t="shared" si="8"/>
        <v>-59.607500000000073</v>
      </c>
      <c r="R25" s="40">
        <f t="shared" si="9"/>
        <v>-48.836500000000115</v>
      </c>
      <c r="S25" s="40">
        <f t="shared" si="10"/>
        <v>-38.065500000000156</v>
      </c>
    </row>
    <row r="26" spans="1:24" ht="16" customHeight="1">
      <c r="J26" s="6"/>
      <c r="V26" s="8"/>
      <c r="W26" s="8"/>
      <c r="X26" s="8"/>
    </row>
    <row r="27" spans="1:24" ht="16" customHeight="1">
      <c r="V27" s="8"/>
      <c r="W27" s="8"/>
      <c r="X27" s="8"/>
    </row>
    <row r="28" spans="1:24" ht="16" customHeight="1">
      <c r="V28" s="8"/>
      <c r="W28" s="8"/>
      <c r="X28" s="8"/>
    </row>
    <row r="29" spans="1:24" ht="16" customHeight="1">
      <c r="V29" s="8"/>
      <c r="W29" s="8"/>
      <c r="X29" s="8"/>
    </row>
    <row r="50" spans="1:4" ht="16" customHeight="1">
      <c r="A50" s="2"/>
      <c r="B50" s="22"/>
      <c r="C50" s="22"/>
      <c r="D50" s="22"/>
    </row>
    <row r="51" spans="1:4" ht="16" customHeight="1">
      <c r="A51" s="3"/>
      <c r="B51" s="50"/>
      <c r="C51" s="50"/>
      <c r="D51" s="50"/>
    </row>
    <row r="52" spans="1:4" ht="16" customHeight="1">
      <c r="A52" s="1"/>
      <c r="B52" s="51"/>
      <c r="C52" s="51"/>
      <c r="D52" s="51"/>
    </row>
    <row r="53" spans="1:4" ht="16" customHeight="1">
      <c r="A53" s="1"/>
      <c r="B53" s="51"/>
      <c r="C53" s="51"/>
      <c r="D53" s="51"/>
    </row>
    <row r="54" spans="1:4" ht="16" customHeight="1">
      <c r="A54" s="1"/>
      <c r="B54" s="51"/>
      <c r="C54" s="51"/>
      <c r="D54" s="51"/>
    </row>
    <row r="55" spans="1:4" ht="16" customHeight="1">
      <c r="A55" s="1"/>
      <c r="B55" s="51"/>
      <c r="C55" s="51"/>
      <c r="D55" s="51"/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MEAA Bundle options</vt:lpstr>
      <vt:lpstr>Agency Rounded option 2</vt:lpstr>
      <vt:lpstr>Industry CPI 31.99%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 Duncan</dc:creator>
  <cp:lastModifiedBy>Ashley Rose</cp:lastModifiedBy>
  <cp:lastPrinted>2025-03-23T03:10:43Z</cp:lastPrinted>
  <dcterms:created xsi:type="dcterms:W3CDTF">2025-03-22T07:21:09Z</dcterms:created>
  <dcterms:modified xsi:type="dcterms:W3CDTF">2025-06-26T04:52:05Z</dcterms:modified>
</cp:coreProperties>
</file>